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3\Torneos FRGMYS\06 LPSA - Men Con y SIn Hcp - 16-04-2023 -\"/>
    </mc:Choice>
  </mc:AlternateContent>
  <xr:revisionPtr revIDLastSave="0" documentId="13_ncr:1_{EC0E8A03-B301-4F7D-95BB-7417693F7B09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" sheetId="16" r:id="rId12"/>
  </sheets>
  <calcPr calcId="191029"/>
</workbook>
</file>

<file path=xl/calcChain.xml><?xml version="1.0" encoding="utf-8"?>
<calcChain xmlns="http://schemas.openxmlformats.org/spreadsheetml/2006/main">
  <c r="E42" i="14" l="1"/>
  <c r="D42" i="14"/>
  <c r="C42" i="14"/>
  <c r="B42" i="14"/>
  <c r="A42" i="14"/>
  <c r="K27" i="1"/>
  <c r="E24" i="14"/>
  <c r="D24" i="14"/>
  <c r="C24" i="14"/>
  <c r="B24" i="14"/>
  <c r="A24" i="14"/>
  <c r="F17" i="13"/>
  <c r="E17" i="13"/>
  <c r="D17" i="13"/>
  <c r="C17" i="13"/>
  <c r="B17" i="13"/>
  <c r="A17" i="13"/>
  <c r="J68" i="16"/>
  <c r="G35" i="13" l="1"/>
  <c r="H35" i="13" s="1"/>
  <c r="G41" i="13"/>
  <c r="F41" i="13"/>
  <c r="E41" i="13"/>
  <c r="D41" i="13"/>
  <c r="C41" i="13"/>
  <c r="B41" i="13"/>
  <c r="A41" i="13"/>
  <c r="G17" i="8"/>
  <c r="F18" i="7"/>
  <c r="F20" i="7"/>
  <c r="F21" i="7"/>
  <c r="F15" i="7"/>
  <c r="F19" i="7"/>
  <c r="F14" i="7"/>
  <c r="F17" i="7"/>
  <c r="F13" i="7"/>
  <c r="F22" i="7"/>
  <c r="F16" i="7"/>
  <c r="E50" i="14"/>
  <c r="D50" i="14"/>
  <c r="C50" i="14"/>
  <c r="B50" i="14"/>
  <c r="A50" i="14"/>
  <c r="A55" i="14"/>
  <c r="B55" i="14"/>
  <c r="D55" i="14"/>
  <c r="A56" i="14"/>
  <c r="B56" i="14"/>
  <c r="D56" i="14"/>
  <c r="A57" i="14"/>
  <c r="B57" i="14"/>
  <c r="D57" i="14"/>
  <c r="A58" i="14"/>
  <c r="B58" i="14"/>
  <c r="D58" i="14"/>
  <c r="A59" i="14"/>
  <c r="B59" i="14"/>
  <c r="D59" i="14"/>
  <c r="A60" i="14"/>
  <c r="B60" i="14"/>
  <c r="D60" i="14"/>
  <c r="A61" i="14"/>
  <c r="B61" i="14"/>
  <c r="D61" i="14"/>
  <c r="A62" i="14"/>
  <c r="B62" i="14"/>
  <c r="D62" i="14"/>
  <c r="A63" i="14"/>
  <c r="B63" i="14"/>
  <c r="D63" i="14"/>
  <c r="A64" i="14"/>
  <c r="B64" i="14"/>
  <c r="D64" i="14"/>
  <c r="A65" i="14"/>
  <c r="B65" i="14"/>
  <c r="D65" i="14"/>
  <c r="A66" i="14"/>
  <c r="B66" i="14"/>
  <c r="D66" i="14"/>
  <c r="F14" i="10"/>
  <c r="F17" i="10"/>
  <c r="F15" i="10"/>
  <c r="F13" i="10"/>
  <c r="F12" i="10"/>
  <c r="G27" i="1"/>
  <c r="H27" i="1" s="1"/>
  <c r="K30" i="5"/>
  <c r="K31" i="5"/>
  <c r="K32" i="5"/>
  <c r="G32" i="5"/>
  <c r="H32" i="5" s="1"/>
  <c r="G23" i="5"/>
  <c r="H23" i="5" s="1"/>
  <c r="G21" i="5"/>
  <c r="H21" i="5" s="1"/>
  <c r="I69" i="16"/>
  <c r="I68" i="16"/>
  <c r="I66" i="16"/>
  <c r="I65" i="16"/>
  <c r="I64" i="16"/>
  <c r="I63" i="16"/>
  <c r="I62" i="16"/>
  <c r="I61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J34" i="16" s="1"/>
  <c r="I9" i="16"/>
  <c r="I8" i="16"/>
  <c r="I7" i="16"/>
  <c r="F42" i="14"/>
  <c r="F36" i="14"/>
  <c r="F30" i="14"/>
  <c r="E11" i="14"/>
  <c r="D11" i="14"/>
  <c r="C11" i="14"/>
  <c r="B11" i="14"/>
  <c r="A11" i="14"/>
  <c r="G48" i="13"/>
  <c r="H48" i="13" s="1"/>
  <c r="G47" i="13"/>
  <c r="H47" i="13" s="1"/>
  <c r="G42" i="13"/>
  <c r="H42" i="13" s="1"/>
  <c r="H41" i="13"/>
  <c r="G36" i="13"/>
  <c r="H36" i="13" s="1"/>
  <c r="G30" i="13"/>
  <c r="H30" i="13" s="1"/>
  <c r="G29" i="13"/>
  <c r="H29" i="13" s="1"/>
  <c r="F11" i="6"/>
  <c r="F10" i="6"/>
  <c r="F13" i="6"/>
  <c r="F12" i="6"/>
  <c r="F27" i="7"/>
  <c r="F11" i="7"/>
  <c r="F10" i="7"/>
  <c r="F12" i="7"/>
  <c r="F23" i="10"/>
  <c r="F16" i="10"/>
  <c r="F11" i="10"/>
  <c r="F10" i="10"/>
  <c r="A6" i="10"/>
  <c r="K17" i="8"/>
  <c r="K18" i="8"/>
  <c r="G12" i="8"/>
  <c r="H12" i="8" s="1"/>
  <c r="G14" i="8"/>
  <c r="H14" i="8" s="1"/>
  <c r="G18" i="8"/>
  <c r="H18" i="8" s="1"/>
  <c r="H17" i="8"/>
  <c r="G16" i="8"/>
  <c r="H16" i="8" s="1"/>
  <c r="G13" i="8"/>
  <c r="H13" i="8" s="1"/>
  <c r="G11" i="8"/>
  <c r="H11" i="8" s="1"/>
  <c r="G15" i="8"/>
  <c r="H15" i="8" s="1"/>
  <c r="G10" i="8"/>
  <c r="H10" i="8" s="1"/>
  <c r="K43" i="5"/>
  <c r="G42" i="5"/>
  <c r="H42" i="5" s="1"/>
  <c r="G43" i="5"/>
  <c r="H43" i="5" s="1"/>
  <c r="G40" i="5"/>
  <c r="H40" i="5" s="1"/>
  <c r="G39" i="5"/>
  <c r="H39" i="5" s="1"/>
  <c r="G37" i="5"/>
  <c r="H37" i="5" s="1"/>
  <c r="G41" i="5"/>
  <c r="H41" i="5" s="1"/>
  <c r="G38" i="5"/>
  <c r="H38" i="5" s="1"/>
  <c r="G36" i="5"/>
  <c r="H36" i="5" s="1"/>
  <c r="K18" i="4"/>
  <c r="K19" i="4"/>
  <c r="K20" i="4"/>
  <c r="K21" i="4"/>
  <c r="K22" i="4"/>
  <c r="K23" i="4"/>
  <c r="K24" i="4"/>
  <c r="K25" i="4"/>
  <c r="K26" i="4"/>
  <c r="K27" i="4"/>
  <c r="K28" i="4"/>
  <c r="G21" i="4"/>
  <c r="H21" i="4" s="1"/>
  <c r="G17" i="4"/>
  <c r="H17" i="4" s="1"/>
  <c r="G20" i="4"/>
  <c r="H20" i="4" s="1"/>
  <c r="G19" i="4"/>
  <c r="H19" i="4" s="1"/>
  <c r="G22" i="4"/>
  <c r="H22" i="4" s="1"/>
  <c r="G23" i="4"/>
  <c r="H23" i="4" s="1"/>
  <c r="G24" i="4"/>
  <c r="H24" i="4" s="1"/>
  <c r="G25" i="4"/>
  <c r="H25" i="4" s="1"/>
  <c r="G28" i="4"/>
  <c r="H28" i="4" s="1"/>
  <c r="G26" i="4"/>
  <c r="H26" i="4" s="1"/>
  <c r="G27" i="4"/>
  <c r="H27" i="4" s="1"/>
  <c r="G15" i="4"/>
  <c r="H15" i="4" s="1"/>
  <c r="G14" i="4"/>
  <c r="H14" i="4" s="1"/>
  <c r="G11" i="4"/>
  <c r="H11" i="4" s="1"/>
  <c r="G10" i="4"/>
  <c r="H10" i="4" s="1"/>
  <c r="G16" i="4"/>
  <c r="H16" i="4" s="1"/>
  <c r="G13" i="4"/>
  <c r="H13" i="4" s="1"/>
  <c r="G18" i="4"/>
  <c r="H18" i="4" s="1"/>
  <c r="G23" i="1"/>
  <c r="H23" i="1" s="1"/>
  <c r="G22" i="1"/>
  <c r="H22" i="1" s="1"/>
  <c r="G25" i="1"/>
  <c r="H25" i="1" s="1"/>
  <c r="G26" i="1"/>
  <c r="H26" i="1" s="1"/>
  <c r="G24" i="1"/>
  <c r="H24" i="1" s="1"/>
  <c r="G21" i="1"/>
  <c r="H21" i="1" s="1"/>
  <c r="J69" i="16" l="1"/>
  <c r="F40" i="9"/>
  <c r="K29" i="5" l="1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F9" i="9" l="1"/>
  <c r="F15" i="9"/>
  <c r="F19" i="9"/>
  <c r="F18" i="9"/>
  <c r="F16" i="9"/>
  <c r="F22" i="9"/>
  <c r="F20" i="9"/>
  <c r="F21" i="9"/>
  <c r="F25" i="9"/>
  <c r="F23" i="9"/>
  <c r="F14" i="9"/>
  <c r="F27" i="9"/>
  <c r="F24" i="9"/>
  <c r="F34" i="9"/>
  <c r="F35" i="9"/>
  <c r="F39" i="9"/>
  <c r="K16" i="8"/>
  <c r="K15" i="8"/>
  <c r="K14" i="8"/>
  <c r="K13" i="8"/>
  <c r="F38" i="9"/>
  <c r="F36" i="9"/>
  <c r="F33" i="9"/>
  <c r="F37" i="9"/>
  <c r="F26" i="9"/>
  <c r="F17" i="9"/>
  <c r="F10" i="9"/>
  <c r="F13" i="9"/>
  <c r="F12" i="9"/>
  <c r="G30" i="5"/>
  <c r="H30" i="5" s="1"/>
  <c r="G27" i="5"/>
  <c r="H27" i="5" s="1"/>
  <c r="G18" i="5"/>
  <c r="H18" i="5" s="1"/>
  <c r="G20" i="5"/>
  <c r="H20" i="5" s="1"/>
  <c r="G28" i="5"/>
  <c r="H28" i="5" s="1"/>
  <c r="G29" i="5"/>
  <c r="H29" i="5" s="1"/>
  <c r="G25" i="5"/>
  <c r="H25" i="5" s="1"/>
  <c r="G22" i="5"/>
  <c r="H22" i="5" s="1"/>
  <c r="G31" i="5"/>
  <c r="H31" i="5" s="1"/>
  <c r="G26" i="5"/>
  <c r="H26" i="5" s="1"/>
  <c r="G16" i="5"/>
  <c r="H16" i="5" s="1"/>
  <c r="G17" i="5"/>
  <c r="H17" i="5" s="1"/>
  <c r="G9" i="5"/>
  <c r="H9" i="5" s="1"/>
  <c r="G10" i="5"/>
  <c r="H10" i="5" s="1"/>
  <c r="G15" i="5"/>
  <c r="H15" i="5" s="1"/>
  <c r="G12" i="5"/>
  <c r="H12" i="5" s="1"/>
  <c r="G19" i="5"/>
  <c r="H19" i="5" s="1"/>
  <c r="G14" i="5"/>
  <c r="H14" i="5" s="1"/>
  <c r="G24" i="5"/>
  <c r="H24" i="5" s="1"/>
  <c r="G13" i="5"/>
  <c r="H13" i="5" s="1"/>
  <c r="G11" i="5"/>
  <c r="H11" i="5" s="1"/>
  <c r="G12" i="4"/>
  <c r="H12" i="4" s="1"/>
  <c r="F11" i="13"/>
  <c r="E11" i="13"/>
  <c r="D11" i="13"/>
  <c r="C11" i="13"/>
  <c r="B11" i="13"/>
  <c r="A11" i="13"/>
  <c r="F10" i="13"/>
  <c r="E10" i="13"/>
  <c r="D10" i="13"/>
  <c r="C10" i="13"/>
  <c r="B10" i="13"/>
  <c r="A10" i="13"/>
  <c r="F9" i="13"/>
  <c r="E9" i="13"/>
  <c r="D9" i="13"/>
  <c r="C9" i="13"/>
  <c r="B9" i="13"/>
  <c r="A9" i="13"/>
  <c r="A7" i="13"/>
  <c r="K26" i="1" l="1"/>
  <c r="K25" i="1"/>
  <c r="K24" i="1"/>
  <c r="K23" i="1"/>
  <c r="K22" i="1"/>
  <c r="K21" i="1"/>
  <c r="H12" i="13" l="1"/>
  <c r="G11" i="13"/>
  <c r="G10" i="13"/>
  <c r="G9" i="13"/>
  <c r="F18" i="14"/>
  <c r="F11" i="9"/>
  <c r="K12" i="8"/>
  <c r="K11" i="8"/>
  <c r="K10" i="8"/>
  <c r="K9" i="5"/>
  <c r="K17" i="4"/>
  <c r="K16" i="4"/>
  <c r="K15" i="4"/>
  <c r="K14" i="4"/>
  <c r="K13" i="4"/>
  <c r="K12" i="4"/>
  <c r="K11" i="4"/>
  <c r="K10" i="4"/>
  <c r="K14" i="1"/>
  <c r="G12" i="1"/>
  <c r="H12" i="1" s="1"/>
  <c r="G13" i="1"/>
  <c r="H13" i="1" s="1"/>
  <c r="G10" i="1"/>
  <c r="H10" i="1" s="1"/>
  <c r="G11" i="1"/>
  <c r="H11" i="1" s="1"/>
  <c r="G14" i="1"/>
  <c r="H14" i="1" s="1"/>
  <c r="A4" i="8" l="1"/>
  <c r="A4" i="5"/>
  <c r="A4" i="4"/>
  <c r="K41" i="5"/>
  <c r="K42" i="5"/>
  <c r="K12" i="1"/>
  <c r="K13" i="1"/>
  <c r="K37" i="5" l="1"/>
  <c r="K38" i="5"/>
  <c r="K39" i="5"/>
  <c r="K40" i="5"/>
  <c r="K11" i="1" l="1"/>
  <c r="F50" i="14" l="1"/>
  <c r="F24" i="14"/>
  <c r="A4" i="6"/>
  <c r="A4" i="12" s="1"/>
  <c r="A4" i="7"/>
  <c r="A4" i="9"/>
  <c r="A1" i="7"/>
  <c r="A2" i="7"/>
  <c r="F24" i="13"/>
  <c r="E24" i="13"/>
  <c r="D24" i="13"/>
  <c r="C24" i="13"/>
  <c r="B24" i="13"/>
  <c r="A24" i="13"/>
  <c r="F23" i="13"/>
  <c r="E23" i="13"/>
  <c r="D23" i="13"/>
  <c r="C23" i="13"/>
  <c r="B23" i="13"/>
  <c r="A23" i="13"/>
  <c r="G18" i="13"/>
  <c r="H18" i="13" s="1"/>
  <c r="G17" i="13"/>
  <c r="H17" i="13" s="1"/>
  <c r="F12" i="14" l="1"/>
  <c r="G23" i="13" l="1"/>
  <c r="H23" i="13" s="1"/>
  <c r="G24" i="13"/>
  <c r="H24" i="13" s="1"/>
  <c r="K10" i="1" l="1"/>
  <c r="F40" i="13" l="1"/>
  <c r="E40" i="13"/>
  <c r="D40" i="13"/>
  <c r="C40" i="13"/>
  <c r="B40" i="13"/>
  <c r="A40" i="13"/>
  <c r="F39" i="13"/>
  <c r="E39" i="13"/>
  <c r="D39" i="13"/>
  <c r="C39" i="13"/>
  <c r="B39" i="13"/>
  <c r="A39" i="13"/>
  <c r="G40" i="13" l="1"/>
  <c r="G39" i="13"/>
  <c r="E49" i="14" l="1"/>
  <c r="E35" i="14"/>
  <c r="D35" i="14"/>
  <c r="C35" i="14"/>
  <c r="B35" i="14"/>
  <c r="A35" i="14"/>
  <c r="W12" i="9"/>
  <c r="W11" i="9"/>
  <c r="V12" i="9"/>
  <c r="V11" i="9"/>
  <c r="U12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9" i="14"/>
  <c r="D29" i="14"/>
  <c r="C29" i="14"/>
  <c r="B29" i="14"/>
  <c r="A29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7" i="14"/>
  <c r="D17" i="14"/>
  <c r="C17" i="14"/>
  <c r="B17" i="14"/>
  <c r="A17" i="14"/>
  <c r="E16" i="14"/>
  <c r="D16" i="14"/>
  <c r="C16" i="14"/>
  <c r="B16" i="14"/>
  <c r="A16" i="14"/>
  <c r="A26" i="14"/>
  <c r="E10" i="14"/>
  <c r="D10" i="14"/>
  <c r="C10" i="14"/>
  <c r="B10" i="14"/>
  <c r="A1" i="14"/>
  <c r="A6" i="6"/>
  <c r="A2" i="6"/>
  <c r="A1" i="6"/>
  <c r="A1" i="12" s="1"/>
  <c r="A6" i="7" l="1"/>
  <c r="A6" i="9"/>
  <c r="A2" i="9"/>
  <c r="A1" i="9"/>
  <c r="A1" i="5"/>
  <c r="A2" i="5"/>
  <c r="A6" i="5"/>
  <c r="K36" i="5" l="1"/>
  <c r="D54" i="14" l="1"/>
  <c r="B54" i="14"/>
  <c r="A54" i="14"/>
  <c r="A5" i="13" l="1"/>
  <c r="A5" i="8" l="1"/>
  <c r="A5" i="5"/>
  <c r="A5" i="4"/>
  <c r="F46" i="13" l="1"/>
  <c r="E46" i="13"/>
  <c r="D46" i="13"/>
  <c r="C46" i="13"/>
  <c r="B46" i="13"/>
  <c r="A46" i="13"/>
  <c r="F45" i="13"/>
  <c r="E45" i="13"/>
  <c r="D45" i="13"/>
  <c r="C45" i="13"/>
  <c r="B45" i="13"/>
  <c r="A45" i="13"/>
  <c r="A43" i="13"/>
  <c r="G46" i="13" l="1"/>
  <c r="G45" i="13"/>
  <c r="A34" i="13"/>
  <c r="B34" i="13"/>
  <c r="C34" i="13"/>
  <c r="D34" i="13"/>
  <c r="E34" i="13"/>
  <c r="F34" i="13"/>
  <c r="D49" i="14" l="1"/>
  <c r="C49" i="14"/>
  <c r="B49" i="14"/>
  <c r="A49" i="14"/>
  <c r="A47" i="14"/>
  <c r="A22" i="14" l="1"/>
  <c r="A20" i="14"/>
  <c r="A14" i="14"/>
  <c r="A10" i="14"/>
  <c r="A8" i="14"/>
  <c r="A6" i="14"/>
  <c r="A3" i="14"/>
  <c r="A2" i="14"/>
  <c r="G28" i="13" l="1"/>
  <c r="G22" i="13"/>
  <c r="F22" i="13"/>
  <c r="E22" i="13"/>
  <c r="D22" i="13"/>
  <c r="C22" i="13"/>
  <c r="B22" i="13"/>
  <c r="A22" i="13"/>
  <c r="F21" i="13"/>
  <c r="E21" i="13"/>
  <c r="D21" i="13"/>
  <c r="C21" i="13"/>
  <c r="B21" i="13"/>
  <c r="A21" i="13"/>
  <c r="A19" i="13"/>
  <c r="A31" i="13"/>
  <c r="H11" i="13"/>
  <c r="A1" i="13"/>
  <c r="A2" i="13"/>
  <c r="A6" i="13"/>
  <c r="A13" i="13"/>
  <c r="A15" i="13"/>
  <c r="B15" i="13"/>
  <c r="C15" i="13"/>
  <c r="D15" i="13"/>
  <c r="E15" i="13"/>
  <c r="F15" i="13"/>
  <c r="A16" i="13"/>
  <c r="B16" i="13"/>
  <c r="C16" i="13"/>
  <c r="D16" i="13"/>
  <c r="E16" i="13"/>
  <c r="F16" i="13"/>
  <c r="A25" i="13"/>
  <c r="A27" i="13"/>
  <c r="B27" i="13"/>
  <c r="C27" i="13"/>
  <c r="D27" i="13"/>
  <c r="E27" i="13"/>
  <c r="F27" i="13"/>
  <c r="A28" i="13"/>
  <c r="B28" i="13"/>
  <c r="C28" i="13"/>
  <c r="D28" i="13"/>
  <c r="E28" i="13"/>
  <c r="F28" i="13"/>
  <c r="A33" i="13"/>
  <c r="B33" i="13"/>
  <c r="C33" i="13"/>
  <c r="D33" i="13"/>
  <c r="E33" i="13"/>
  <c r="F33" i="13"/>
  <c r="A37" i="13"/>
  <c r="A2" i="12"/>
  <c r="A6" i="12"/>
  <c r="A1" i="10"/>
  <c r="A2" i="10"/>
  <c r="A1" i="8"/>
  <c r="A2" i="8"/>
  <c r="A6" i="8"/>
  <c r="A1" i="4"/>
  <c r="A2" i="4"/>
  <c r="A6" i="4"/>
  <c r="G16" i="13" l="1"/>
  <c r="G21" i="13"/>
  <c r="G33" i="13"/>
  <c r="G27" i="13"/>
  <c r="G34" i="13"/>
  <c r="G15" i="13"/>
</calcChain>
</file>

<file path=xl/sharedStrings.xml><?xml version="1.0" encoding="utf-8"?>
<sst xmlns="http://schemas.openxmlformats.org/spreadsheetml/2006/main" count="948" uniqueCount="230">
  <si>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</si>
  <si>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</si>
  <si>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</si>
  <si>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</si>
  <si>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</si>
  <si>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</si>
  <si>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</si>
  <si>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</si>
  <si>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</si>
  <si>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</si>
  <si>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</si>
  <si>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</si>
  <si>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</si>
  <si>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</si>
  <si>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</si>
  <si>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</si>
  <si>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</si>
  <si>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</si>
  <si>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</si>
  <si>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</si>
  <si>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</si>
  <si>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</si>
  <si>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</si>
  <si>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</si>
  <si>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</si>
  <si>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</si>
  <si>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</si>
  <si>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</si>
  <si>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</si>
  <si>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</si>
  <si>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</si>
  <si>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</si>
  <si>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CABALLEROS JUVENILES (Clases 98- 99- 00- 01 - 02 - 03 y 04)</t>
  </si>
  <si>
    <t>CABALLEROS MENORES (Clases 05 - 06 y 07)</t>
  </si>
  <si>
    <t>CABALLEROS MENORES DE 13 AÑOS (CLASES 10 Y POSTERIROES)</t>
  </si>
  <si>
    <t>ALBATROS - CABALLEROS CLASES 10 Y 11 -</t>
  </si>
  <si>
    <t>ALBATROS - DAMAS CLASES 10 Y 11 -</t>
  </si>
  <si>
    <t>EAGLES - CABALLEROS CLASES 12 Y 13 -</t>
  </si>
  <si>
    <t>EAGLES - DAMAS CLASES 12  Y 13 -</t>
  </si>
  <si>
    <t>BIRDIES - DAMAS CLASES 2014 Y POSTERIORES</t>
  </si>
  <si>
    <t>BIRDIES - CABALLEROS CLASES 2014 Y POSTERIORES</t>
  </si>
  <si>
    <t>CABALLEROS MENORES DE 15 AÑOS (Clases 08 y Posteriores)</t>
  </si>
  <si>
    <t>DAMAS CATEGORIA JUVENILES Y MENORES</t>
  </si>
  <si>
    <t>DAMAS MENORES DE 15 AÑOS (Clases 08 y Posteriores)</t>
  </si>
  <si>
    <t>LINKS</t>
  </si>
  <si>
    <t>PINAMAR S.A.</t>
  </si>
  <si>
    <t>4° FECHA DEL RANKING</t>
  </si>
  <si>
    <t>DOMINGO 16 DE ABRIL DE 2023</t>
  </si>
  <si>
    <t>5° FECHA DEL RANKING</t>
  </si>
  <si>
    <t>LINKS PINAMAR S.A.</t>
  </si>
  <si>
    <r>
      <t xml:space="preserve">4° FECHA DEL RANKING DE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</si>
  <si>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y caballeros 36  +  36  =  72</t>
  </si>
  <si>
    <t>HOYO 1</t>
  </si>
  <si>
    <t>CABALLEROS M-15 (CLASES 2008 Y POSTERIORES)</t>
  </si>
  <si>
    <t>JAUNARENA FACUNDO</t>
  </si>
  <si>
    <t>COSTANTINO FELIPE VALENTIN</t>
  </si>
  <si>
    <t>DE MARTINO AGUSTIN</t>
  </si>
  <si>
    <t>VIALI MARTIN</t>
  </si>
  <si>
    <t>LEOFANTI RENZO</t>
  </si>
  <si>
    <t>PATTI VICENTE</t>
  </si>
  <si>
    <t>REYNOSA JOAQUIN</t>
  </si>
  <si>
    <t>ROLON ESTANISLAO</t>
  </si>
  <si>
    <t>PALENCIA EMILIO</t>
  </si>
  <si>
    <t>CRUZ AUGUSTO</t>
  </si>
  <si>
    <t>JUAREZ GOÑI FRANCISCO</t>
  </si>
  <si>
    <t>HAUQUI JUAN IGNACIO</t>
  </si>
  <si>
    <t>JARQUE FELIPE</t>
  </si>
  <si>
    <t>SARASOLA FEDERICO</t>
  </si>
  <si>
    <t>TOBLER GONZALO</t>
  </si>
  <si>
    <t>SANTANA PEDRO</t>
  </si>
  <si>
    <t>LANDI AGUSTIN</t>
  </si>
  <si>
    <t>JENKINS STEVE</t>
  </si>
  <si>
    <t>SALVI SANTINO</t>
  </si>
  <si>
    <t>DURINGER BENJAMIN</t>
  </si>
  <si>
    <t>RAMPEZZOTTI BARTOLOME</t>
  </si>
  <si>
    <t>CRUZ COSME</t>
  </si>
  <si>
    <t>GUERENDIAIN FERMIN</t>
  </si>
  <si>
    <t>PATTI NICOLAS</t>
  </si>
  <si>
    <t>CABALLEROS M-18 (CLASES 05 - 06  Y  07)</t>
  </si>
  <si>
    <t>POLLERO CHRISTENSEN SIMON</t>
  </si>
  <si>
    <t>FLÜGEL LUCAS IGNACIO</t>
  </si>
  <si>
    <t>CEJAS SANTIAGO</t>
  </si>
  <si>
    <t>CARACOIX PEDRO</t>
  </si>
  <si>
    <t>LUCHETTA VALENTIN</t>
  </si>
  <si>
    <t>GRANDINETTI ANTONIO</t>
  </si>
  <si>
    <t>DATOLA SANTINO</t>
  </si>
  <si>
    <t>CABRERA IÑAQUI</t>
  </si>
  <si>
    <t>SALANITRO TOMAS</t>
  </si>
  <si>
    <t>MORUA CARIAC SANTIAGO</t>
  </si>
  <si>
    <t>SALVI BENICIO</t>
  </si>
  <si>
    <t>TOBLER SANTIAGO</t>
  </si>
  <si>
    <t>SARASOLA JOSE MANUEL</t>
  </si>
  <si>
    <t>BERENGENO SANTINO MARIO</t>
  </si>
  <si>
    <t>LEOFANTI DANTE SALVADOR</t>
  </si>
  <si>
    <t>GOTI JULIO</t>
  </si>
  <si>
    <t>SAFE FRANCO</t>
  </si>
  <si>
    <t>GIMENEZ QUIROGA GONZALO</t>
  </si>
  <si>
    <t>PEREZ SANTANDREA FERMIN</t>
  </si>
  <si>
    <t>REPETTO JUAN CRUZ</t>
  </si>
  <si>
    <t>BERCHOT TOMAS</t>
  </si>
  <si>
    <t>CABALLEROS JUV (CLASES 98 - 99 - 00- 01 - 02 - 03 Y 04)</t>
  </si>
  <si>
    <t>MONJE COLOMBO SATHYA ANIL</t>
  </si>
  <si>
    <t>GERBINO ARAUJO THIAGO VALENTIN</t>
  </si>
  <si>
    <t>FERNANDEZ FRANCISCO</t>
  </si>
  <si>
    <t>ROMERO GONZALO</t>
  </si>
  <si>
    <t>MICHELLI TOMAS</t>
  </si>
  <si>
    <t>DAMAS JUV Y   M-18 (CLASES 05 - 06 Y 07)</t>
  </si>
  <si>
    <t>STIER RENATA</t>
  </si>
  <si>
    <t>MORAN ASTESANO VALENTINA</t>
  </si>
  <si>
    <t>POLITA NUÑEZ MAITE</t>
  </si>
  <si>
    <t>SERRES SCHEFFER JOSEFINA</t>
  </si>
  <si>
    <t>OLIVERI ANGELINA</t>
  </si>
  <si>
    <t>ERRECART GIMENA</t>
  </si>
  <si>
    <t>RAMPOLDI SARA ALESSIA</t>
  </si>
  <si>
    <t>MARTIN IARA</t>
  </si>
  <si>
    <t>DAMAS  M-15 (CLASES 08 Y POSTERIORES)</t>
  </si>
  <si>
    <t>DANIEL KATJA</t>
  </si>
  <si>
    <t>JENKINS UMA</t>
  </si>
  <si>
    <t>DEPREZ UMMA</t>
  </si>
  <si>
    <t>PORCEL ALFONSINA</t>
  </si>
  <si>
    <t>RODRIGUEZ MACIAS ISABELA</t>
  </si>
  <si>
    <t>BIONDELLI ALLEGRA</t>
  </si>
  <si>
    <t>MA KARTHE PUCILLO MIA</t>
  </si>
  <si>
    <t>TRIGO FELICITAS</t>
  </si>
  <si>
    <t>5° FECHA DEL RANKING - MENORES SIN HANDICAP -</t>
  </si>
  <si>
    <t>CATEGORIA EAGLES (CLASES 2012 y 2013)</t>
  </si>
  <si>
    <t>RODRIGUEZ FERRO JUAN MARTIN</t>
  </si>
  <si>
    <t>FOLGUERAS AUGUSTO</t>
  </si>
  <si>
    <t>SIGILLITO LOB SALVADOR</t>
  </si>
  <si>
    <t>ARBELECHE ISIDRO FERMIN</t>
  </si>
  <si>
    <t>FALCON PERRETTI ORESTE JONAS</t>
  </si>
  <si>
    <t>BISOGNIN CARRENO MATEO</t>
  </si>
  <si>
    <t>MA KARTHE PUCILLO FRANCISCO</t>
  </si>
  <si>
    <t>MASTROVITO FRANCISCO</t>
  </si>
  <si>
    <t>ABBATE FRANCISCO</t>
  </si>
  <si>
    <t>MORELLO SANTIAGO</t>
  </si>
  <si>
    <t>CACERES MATEO</t>
  </si>
  <si>
    <t>SIGILLITO LOB ADOLFO</t>
  </si>
  <si>
    <t>ALVAREZ RAMIRO</t>
  </si>
  <si>
    <t>MORELLO JUAN</t>
  </si>
  <si>
    <t>CHOCO HIPOLITO</t>
  </si>
  <si>
    <t>MONTENEGRO BENJAMIN</t>
  </si>
  <si>
    <t>GOTI ALFONSO</t>
  </si>
  <si>
    <t>HAUQUI MANUEL</t>
  </si>
  <si>
    <t>PARASUCO AXEL GONZALO</t>
  </si>
  <si>
    <t>CASTRO SANTINO</t>
  </si>
  <si>
    <t>CICCOLA FRANCESCO</t>
  </si>
  <si>
    <t>VIOLA MAYER CHARO</t>
  </si>
  <si>
    <t>LAPETINA ZOE</t>
  </si>
  <si>
    <t>TRIGO VIOLETA</t>
  </si>
  <si>
    <t>LEOFANTI BIANCA EMILIA</t>
  </si>
  <si>
    <t>CEJAS AGOSTINA</t>
  </si>
  <si>
    <t>PORCEL MARGARITA</t>
  </si>
  <si>
    <t>BUSTAMANTE EMILIA</t>
  </si>
  <si>
    <t>CEJAS CATALINA</t>
  </si>
  <si>
    <t>POLIFRONI CONSTANZA</t>
  </si>
  <si>
    <t>RAMPEZZOTTI JUSTINA</t>
  </si>
  <si>
    <t>CATEGORIA BIRDIES (CLASES 2--14 Y POSTERIORES)</t>
  </si>
  <si>
    <t>LAMORTE JUAN SEBASTIAN</t>
  </si>
  <si>
    <t>JUAREZ GOÑI BENJAMIN</t>
  </si>
  <si>
    <t>RIVAS BAUTISTA</t>
  </si>
  <si>
    <t>SARASOLA PEDRO</t>
  </si>
  <si>
    <t>PORCEL RENZO</t>
  </si>
  <si>
    <t>RODRIGUEZ MACIAS HILARIO</t>
  </si>
  <si>
    <t>MORELLO BAUTISTA</t>
  </si>
  <si>
    <t>MATHIEU HILARIO</t>
  </si>
  <si>
    <t>HAUQUI SANTIAGO</t>
  </si>
  <si>
    <t>RIESGO FERNANDEZ VALENTINO</t>
  </si>
  <si>
    <t>BUSTILLO BELISARIO</t>
  </si>
  <si>
    <t>MATHIEU TORIBIO</t>
  </si>
  <si>
    <t>VIOLA MAYER LOLA</t>
  </si>
  <si>
    <t>NIZ AUGUSTO</t>
  </si>
  <si>
    <t xml:space="preserve"> CATEGORIA PRINCIPIANTES (5 HOYOS)</t>
  </si>
  <si>
    <t>PRESSO PEREYRA OLIVIA</t>
  </si>
  <si>
    <t>TRIGO SIMONA</t>
  </si>
  <si>
    <t>BIONDELLI BOSSO ANGELINA</t>
  </si>
  <si>
    <t>NIZ GUADALUPE</t>
  </si>
  <si>
    <t>ESPESO CATALINA MARIA</t>
  </si>
  <si>
    <t>CHOCO JOAQUINA</t>
  </si>
  <si>
    <t>ECHEGOYEN CIRILO</t>
  </si>
  <si>
    <t>ASTESANO FERMIN</t>
  </si>
  <si>
    <t>BUSTILLO MANUEL</t>
  </si>
  <si>
    <t>ECHEGOYEN GENARO</t>
  </si>
  <si>
    <t>SALINAS BASCOLO FACUNDO</t>
  </si>
  <si>
    <t>RODRIGUEZ FERRERO SANTIAGO</t>
  </si>
  <si>
    <t>ECHEGOYEN HILARIO</t>
  </si>
  <si>
    <t>DIEZ JOAQUIN</t>
  </si>
  <si>
    <t>ALFONSO FELIPE</t>
  </si>
  <si>
    <t>HOYO 10</t>
  </si>
  <si>
    <t>CATEGORIA PROMOCIONALES A HCP</t>
  </si>
  <si>
    <t>VILLAMIL NICOLAS</t>
  </si>
  <si>
    <t>ANTONELLI TOMAS IGNACIO</t>
  </si>
  <si>
    <t>SPIGOLON JOAQUINA</t>
  </si>
  <si>
    <t>PAGNI LUCAS</t>
  </si>
  <si>
    <t>CATEGORIA ALBATROS (CLASES 10 y 11)</t>
  </si>
  <si>
    <t>MAYORANO ISABELLA</t>
  </si>
  <si>
    <t>ESPESO JUAN BAUTISTA</t>
  </si>
  <si>
    <t>ANTONELLI SANTIAGO RAMIRO</t>
  </si>
  <si>
    <t>BERIGUISTAIN VALENTINO</t>
  </si>
  <si>
    <t>ECHEGOYEN JAIME</t>
  </si>
  <si>
    <t>MELERA GIOVANI JAVIER</t>
  </si>
  <si>
    <t>ASET MIRKO</t>
  </si>
  <si>
    <t>DO COBO MAXIMO</t>
  </si>
  <si>
    <t>ASET OLAF</t>
  </si>
  <si>
    <t>CHAURA MAXIMO</t>
  </si>
  <si>
    <t>ALEMAN BENJAMIN</t>
  </si>
  <si>
    <t>EVTGC</t>
  </si>
  <si>
    <t>GCD</t>
  </si>
  <si>
    <t>SPGC</t>
  </si>
  <si>
    <t>MDPGC</t>
  </si>
  <si>
    <t>TGC</t>
  </si>
  <si>
    <t>NGC</t>
  </si>
  <si>
    <t>CSCPGB</t>
  </si>
  <si>
    <t>CMDP</t>
  </si>
  <si>
    <t>LPSA</t>
  </si>
  <si>
    <t>STGC</t>
  </si>
  <si>
    <t>CG</t>
  </si>
  <si>
    <t>ML</t>
  </si>
  <si>
    <t>VGGC</t>
  </si>
  <si>
    <t>CEGL</t>
  </si>
  <si>
    <t>CHLP</t>
  </si>
  <si>
    <t>P</t>
  </si>
  <si>
    <t>VIACAVA TOMAS</t>
  </si>
  <si>
    <t>VIACAVA FRANCISCO</t>
  </si>
  <si>
    <r>
      <t xml:space="preserve">ESPESO JUAN  </t>
    </r>
    <r>
      <rPr>
        <b/>
        <sz val="15"/>
        <color rgb="FF008000"/>
        <rFont val="Arial"/>
        <family val="2"/>
      </rPr>
      <t>(U 6 H 41)</t>
    </r>
  </si>
  <si>
    <r>
      <t xml:space="preserve">ASET MIRKO  </t>
    </r>
    <r>
      <rPr>
        <b/>
        <sz val="15"/>
        <color rgb="FF008000"/>
        <rFont val="Arial"/>
        <family val="2"/>
      </rPr>
      <t>(U 6 H 42)</t>
    </r>
  </si>
  <si>
    <r>
      <t>DO COBO MAXIMO</t>
    </r>
    <r>
      <rPr>
        <b/>
        <sz val="13"/>
        <color rgb="FF008000"/>
        <rFont val="Arial"/>
        <family val="2"/>
      </rPr>
      <t xml:space="preserve"> (U 6 H 47)</t>
    </r>
  </si>
  <si>
    <r>
      <t xml:space="preserve">CHAURA MAXIMO </t>
    </r>
    <r>
      <rPr>
        <b/>
        <sz val="15"/>
        <color rgb="FF008000"/>
        <rFont val="Arial"/>
        <family val="2"/>
      </rPr>
      <t>(U 6 H 43)</t>
    </r>
  </si>
  <si>
    <t>L</t>
  </si>
  <si>
    <r>
      <t xml:space="preserve">HAUQUI SANTIAGO </t>
    </r>
    <r>
      <rPr>
        <b/>
        <sz val="13"/>
        <color rgb="FF008000"/>
        <rFont val="Arial"/>
        <family val="2"/>
      </rPr>
      <t>(HIZO UN 10)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</si>
</sst>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C0A]General"/>
    <numFmt numFmtId="166" formatCode="0.0"/>
  </numFmts>
  <fonts count="45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name val="Arial1"/>
    </font>
    <font>
      <b/>
      <sz val="8"/>
      <color indexed="10"/>
      <name val="Arial"/>
      <family val="2"/>
    </font>
    <font>
      <b/>
      <sz val="8"/>
      <color rgb="FFFF0000"/>
      <name val="Arial1"/>
    </font>
    <font>
      <b/>
      <sz val="8"/>
      <color rgb="FFFF0000"/>
      <name val="Arial"/>
      <family val="2"/>
    </font>
    <font>
      <b/>
      <sz val="15"/>
      <color rgb="FF008000"/>
      <name val="Arial"/>
      <family val="2"/>
    </font>
    <font>
      <sz val="13"/>
      <color indexed="17"/>
      <name val="Arial"/>
      <family val="2"/>
    </font>
    <font>
      <b/>
      <sz val="13"/>
      <color rgb="FF008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2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6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6" xfId="0" applyFont="1" applyFill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30" fillId="0" borderId="0" xfId="0" applyFont="1"/>
    <xf numFmtId="0" fontId="31" fillId="0" borderId="2" xfId="0" applyFont="1" applyBorder="1" applyAlignment="1">
      <alignment horizontal="center"/>
    </xf>
    <xf numFmtId="0" fontId="31" fillId="7" borderId="2" xfId="0" applyFont="1" applyFill="1" applyBorder="1" applyAlignment="1">
      <alignment horizontal="center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7" borderId="2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24" xfId="0" applyFont="1" applyFill="1" applyBorder="1"/>
    <xf numFmtId="0" fontId="11" fillId="0" borderId="25" xfId="0" applyFont="1" applyFill="1" applyBorder="1" applyAlignment="1">
      <alignment horizontal="center"/>
    </xf>
    <xf numFmtId="164" fontId="11" fillId="0" borderId="25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3" xfId="0" quotePrefix="1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9" fillId="0" borderId="0" xfId="0" applyFont="1" applyAlignment="1">
      <alignment horizontal="center"/>
    </xf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7" fillId="0" borderId="30" xfId="0" applyFont="1" applyFill="1" applyBorder="1" applyAlignment="1">
      <alignment horizontal="center"/>
    </xf>
    <xf numFmtId="0" fontId="24" fillId="0" borderId="0" xfId="0" quotePrefix="1" applyFont="1" applyFill="1"/>
    <xf numFmtId="0" fontId="11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0" fontId="30" fillId="8" borderId="0" xfId="0" applyFont="1" applyFill="1" applyBorder="1" applyAlignment="1">
      <alignment horizontal="center"/>
    </xf>
    <xf numFmtId="0" fontId="30" fillId="7" borderId="0" xfId="0" applyFont="1" applyFill="1" applyBorder="1" applyAlignment="1">
      <alignment horizontal="center"/>
    </xf>
    <xf numFmtId="0" fontId="6" fillId="0" borderId="29" xfId="0" applyFont="1" applyFill="1" applyBorder="1"/>
    <xf numFmtId="0" fontId="11" fillId="0" borderId="30" xfId="0" applyFont="1" applyFill="1" applyBorder="1" applyAlignment="1">
      <alignment horizontal="center"/>
    </xf>
    <xf numFmtId="164" fontId="11" fillId="0" borderId="30" xfId="0" applyNumberFormat="1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7" fillId="2" borderId="17" xfId="0" quotePrefix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164" fontId="7" fillId="0" borderId="30" xfId="0" applyNumberFormat="1" applyFont="1" applyFill="1" applyBorder="1" applyAlignment="1">
      <alignment horizontal="center"/>
    </xf>
    <xf numFmtId="0" fontId="5" fillId="0" borderId="32" xfId="0" quotePrefix="1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horizontal="center"/>
    </xf>
    <xf numFmtId="20" fontId="35" fillId="0" borderId="16" xfId="0" applyNumberFormat="1" applyFont="1" applyBorder="1" applyAlignment="1">
      <alignment horizontal="center"/>
    </xf>
    <xf numFmtId="0" fontId="35" fillId="0" borderId="35" xfId="0" applyFont="1" applyBorder="1"/>
    <xf numFmtId="0" fontId="35" fillId="12" borderId="36" xfId="0" applyFont="1" applyFill="1" applyBorder="1"/>
    <xf numFmtId="166" fontId="35" fillId="0" borderId="36" xfId="0" applyNumberFormat="1" applyFont="1" applyBorder="1" applyAlignment="1">
      <alignment horizontal="center"/>
    </xf>
    <xf numFmtId="0" fontId="35" fillId="0" borderId="36" xfId="0" applyFont="1" applyBorder="1"/>
    <xf numFmtId="0" fontId="35" fillId="0" borderId="36" xfId="0" applyFont="1" applyBorder="1" applyAlignment="1">
      <alignment horizontal="center"/>
    </xf>
    <xf numFmtId="166" fontId="35" fillId="0" borderId="37" xfId="0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5" fillId="0" borderId="3" xfId="0" applyFont="1" applyBorder="1"/>
    <xf numFmtId="0" fontId="35" fillId="0" borderId="2" xfId="0" applyFont="1" applyBorder="1"/>
    <xf numFmtId="0" fontId="35" fillId="0" borderId="2" xfId="0" applyFont="1" applyBorder="1" applyAlignment="1">
      <alignment horizontal="center"/>
    </xf>
    <xf numFmtId="0" fontId="35" fillId="12" borderId="2" xfId="0" applyFont="1" applyFill="1" applyBorder="1"/>
    <xf numFmtId="166" fontId="35" fillId="0" borderId="2" xfId="0" applyNumberFormat="1" applyFont="1" applyBorder="1" applyAlignment="1">
      <alignment horizontal="center"/>
    </xf>
    <xf numFmtId="166" fontId="35" fillId="0" borderId="4" xfId="0" applyNumberFormat="1" applyFont="1" applyBorder="1" applyAlignment="1">
      <alignment horizontal="center"/>
    </xf>
    <xf numFmtId="0" fontId="35" fillId="0" borderId="29" xfId="0" applyFont="1" applyBorder="1"/>
    <xf numFmtId="0" fontId="35" fillId="12" borderId="30" xfId="0" applyFont="1" applyFill="1" applyBorder="1"/>
    <xf numFmtId="166" fontId="35" fillId="0" borderId="30" xfId="0" applyNumberFormat="1" applyFont="1" applyBorder="1" applyAlignment="1">
      <alignment horizontal="center"/>
    </xf>
    <xf numFmtId="166" fontId="35" fillId="0" borderId="31" xfId="0" applyNumberFormat="1" applyFont="1" applyBorder="1" applyAlignment="1">
      <alignment horizontal="center"/>
    </xf>
    <xf numFmtId="0" fontId="35" fillId="0" borderId="40" xfId="0" applyFont="1" applyBorder="1"/>
    <xf numFmtId="0" fontId="35" fillId="0" borderId="41" xfId="0" applyFont="1" applyBorder="1"/>
    <xf numFmtId="0" fontId="35" fillId="0" borderId="41" xfId="0" applyFont="1" applyBorder="1" applyAlignment="1">
      <alignment horizontal="center"/>
    </xf>
    <xf numFmtId="0" fontId="35" fillId="0" borderId="42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35" fillId="0" borderId="30" xfId="0" applyFont="1" applyBorder="1"/>
    <xf numFmtId="0" fontId="35" fillId="0" borderId="30" xfId="0" applyFont="1" applyBorder="1" applyAlignment="1">
      <alignment horizontal="center"/>
    </xf>
    <xf numFmtId="0" fontId="35" fillId="0" borderId="31" xfId="0" applyFont="1" applyBorder="1" applyAlignment="1">
      <alignment horizontal="center"/>
    </xf>
    <xf numFmtId="20" fontId="35" fillId="0" borderId="12" xfId="0" applyNumberFormat="1" applyFont="1" applyBorder="1" applyAlignment="1">
      <alignment horizontal="center"/>
    </xf>
    <xf numFmtId="166" fontId="38" fillId="0" borderId="2" xfId="3" applyNumberFormat="1" applyFont="1" applyBorder="1" applyAlignment="1">
      <alignment horizontal="center"/>
    </xf>
    <xf numFmtId="165" fontId="38" fillId="0" borderId="2" xfId="3" applyFont="1" applyBorder="1"/>
    <xf numFmtId="166" fontId="38" fillId="0" borderId="4" xfId="3" applyNumberFormat="1" applyFont="1" applyBorder="1" applyAlignment="1">
      <alignment horizontal="center"/>
    </xf>
    <xf numFmtId="0" fontId="35" fillId="13" borderId="2" xfId="0" applyFont="1" applyFill="1" applyBorder="1"/>
    <xf numFmtId="20" fontId="35" fillId="0" borderId="43" xfId="0" applyNumberFormat="1" applyFont="1" applyBorder="1" applyAlignment="1">
      <alignment horizontal="center"/>
    </xf>
    <xf numFmtId="20" fontId="35" fillId="0" borderId="17" xfId="0" applyNumberFormat="1" applyFont="1" applyBorder="1" applyAlignment="1">
      <alignment horizontal="center"/>
    </xf>
    <xf numFmtId="0" fontId="35" fillId="13" borderId="30" xfId="0" applyFont="1" applyFill="1" applyBorder="1"/>
    <xf numFmtId="0" fontId="36" fillId="14" borderId="8" xfId="0" applyFont="1" applyFill="1" applyBorder="1" applyAlignment="1">
      <alignment horizontal="center"/>
    </xf>
    <xf numFmtId="0" fontId="35" fillId="0" borderId="44" xfId="0" applyFont="1" applyBorder="1"/>
    <xf numFmtId="165" fontId="38" fillId="0" borderId="36" xfId="3" applyFont="1" applyBorder="1"/>
    <xf numFmtId="166" fontId="38" fillId="0" borderId="36" xfId="3" applyNumberFormat="1" applyFont="1" applyBorder="1" applyAlignment="1">
      <alignment horizontal="center"/>
    </xf>
    <xf numFmtId="166" fontId="38" fillId="0" borderId="37" xfId="3" applyNumberFormat="1" applyFont="1" applyBorder="1" applyAlignment="1">
      <alignment horizontal="center"/>
    </xf>
    <xf numFmtId="165" fontId="38" fillId="13" borderId="2" xfId="3" applyFont="1" applyFill="1" applyBorder="1"/>
    <xf numFmtId="0" fontId="35" fillId="0" borderId="4" xfId="0" applyFont="1" applyBorder="1"/>
    <xf numFmtId="20" fontId="35" fillId="0" borderId="34" xfId="0" applyNumberFormat="1" applyFont="1" applyBorder="1" applyAlignment="1">
      <alignment horizontal="center"/>
    </xf>
    <xf numFmtId="165" fontId="38" fillId="13" borderId="30" xfId="3" applyFont="1" applyFill="1" applyBorder="1"/>
    <xf numFmtId="166" fontId="38" fillId="0" borderId="30" xfId="3" applyNumberFormat="1" applyFont="1" applyBorder="1" applyAlignment="1">
      <alignment horizontal="center"/>
    </xf>
    <xf numFmtId="166" fontId="38" fillId="0" borderId="31" xfId="3" applyNumberFormat="1" applyFont="1" applyBorder="1" applyAlignment="1">
      <alignment horizontal="center"/>
    </xf>
    <xf numFmtId="166" fontId="38" fillId="0" borderId="2" xfId="3" quotePrefix="1" applyNumberFormat="1" applyFont="1" applyBorder="1" applyAlignment="1">
      <alignment horizontal="center"/>
    </xf>
    <xf numFmtId="166" fontId="38" fillId="0" borderId="4" xfId="3" quotePrefix="1" applyNumberFormat="1" applyFont="1" applyBorder="1" applyAlignment="1">
      <alignment horizontal="center"/>
    </xf>
    <xf numFmtId="165" fontId="38" fillId="13" borderId="36" xfId="3" applyFont="1" applyFill="1" applyBorder="1"/>
    <xf numFmtId="166" fontId="38" fillId="0" borderId="36" xfId="3" quotePrefix="1" applyNumberFormat="1" applyFont="1" applyBorder="1" applyAlignment="1">
      <alignment horizontal="center"/>
    </xf>
    <xf numFmtId="166" fontId="38" fillId="0" borderId="37" xfId="3" quotePrefix="1" applyNumberFormat="1" applyFont="1" applyBorder="1" applyAlignment="1">
      <alignment horizontal="center"/>
    </xf>
    <xf numFmtId="0" fontId="36" fillId="14" borderId="1" xfId="0" applyFont="1" applyFill="1" applyBorder="1" applyAlignment="1">
      <alignment horizontal="center"/>
    </xf>
    <xf numFmtId="165" fontId="38" fillId="0" borderId="30" xfId="3" applyFont="1" applyBorder="1"/>
    <xf numFmtId="166" fontId="38" fillId="0" borderId="30" xfId="3" quotePrefix="1" applyNumberFormat="1" applyFont="1" applyBorder="1" applyAlignment="1">
      <alignment horizontal="center"/>
    </xf>
    <xf numFmtId="0" fontId="36" fillId="15" borderId="1" xfId="0" applyFont="1" applyFill="1" applyBorder="1" applyAlignment="1">
      <alignment horizontal="center"/>
    </xf>
    <xf numFmtId="0" fontId="16" fillId="0" borderId="0" xfId="0" applyFont="1"/>
    <xf numFmtId="0" fontId="35" fillId="0" borderId="0" xfId="0" applyFont="1" applyAlignment="1">
      <alignment horizontal="center"/>
    </xf>
    <xf numFmtId="166" fontId="35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40" fillId="6" borderId="2" xfId="3" applyFont="1" applyFill="1" applyBorder="1"/>
    <xf numFmtId="0" fontId="41" fillId="6" borderId="2" xfId="0" applyFont="1" applyFill="1" applyBorder="1"/>
    <xf numFmtId="0" fontId="6" fillId="8" borderId="3" xfId="0" applyFont="1" applyFill="1" applyBorder="1"/>
    <xf numFmtId="0" fontId="6" fillId="6" borderId="24" xfId="0" applyFont="1" applyFill="1" applyBorder="1"/>
    <xf numFmtId="0" fontId="3" fillId="0" borderId="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36" fillId="11" borderId="8" xfId="0" applyFont="1" applyFill="1" applyBorder="1" applyAlignment="1">
      <alignment horizontal="center" vertical="center"/>
    </xf>
    <xf numFmtId="0" fontId="36" fillId="11" borderId="15" xfId="0" applyFont="1" applyFill="1" applyBorder="1" applyAlignment="1">
      <alignment horizontal="center" vertical="center"/>
    </xf>
    <xf numFmtId="0" fontId="36" fillId="11" borderId="19" xfId="0" applyFont="1" applyFill="1" applyBorder="1" applyAlignment="1">
      <alignment horizontal="center" vertical="center"/>
    </xf>
    <xf numFmtId="20" fontId="35" fillId="0" borderId="45" xfId="0" applyNumberFormat="1" applyFont="1" applyBorder="1" applyAlignment="1">
      <alignment horizontal="center" vertical="center"/>
    </xf>
    <xf numFmtId="20" fontId="35" fillId="0" borderId="39" xfId="0" applyNumberFormat="1" applyFont="1" applyBorder="1" applyAlignment="1">
      <alignment horizontal="center" vertical="center"/>
    </xf>
    <xf numFmtId="0" fontId="36" fillId="11" borderId="7" xfId="0" applyFont="1" applyFill="1" applyBorder="1" applyAlignment="1">
      <alignment horizontal="center" vertical="center"/>
    </xf>
    <xf numFmtId="0" fontId="36" fillId="11" borderId="38" xfId="0" applyFont="1" applyFill="1" applyBorder="1" applyAlignment="1">
      <alignment horizontal="center" vertical="center"/>
    </xf>
    <xf numFmtId="0" fontId="36" fillId="11" borderId="14" xfId="0" applyFont="1" applyFill="1" applyBorder="1" applyAlignment="1">
      <alignment horizontal="center" vertical="center"/>
    </xf>
    <xf numFmtId="0" fontId="36" fillId="11" borderId="10" xfId="0" applyFont="1" applyFill="1" applyBorder="1" applyAlignment="1">
      <alignment horizontal="center" vertical="center"/>
    </xf>
    <xf numFmtId="0" fontId="34" fillId="10" borderId="8" xfId="0" applyFont="1" applyFill="1" applyBorder="1" applyAlignment="1">
      <alignment horizontal="center"/>
    </xf>
    <xf numFmtId="0" fontId="34" fillId="10" borderId="14" xfId="0" applyFont="1" applyFill="1" applyBorder="1" applyAlignment="1">
      <alignment horizontal="center"/>
    </xf>
    <xf numFmtId="0" fontId="34" fillId="10" borderId="10" xfId="0" applyFont="1" applyFill="1" applyBorder="1" applyAlignment="1">
      <alignment horizontal="center"/>
    </xf>
    <xf numFmtId="0" fontId="39" fillId="9" borderId="8" xfId="0" applyFont="1" applyFill="1" applyBorder="1" applyAlignment="1">
      <alignment horizontal="center"/>
    </xf>
    <xf numFmtId="0" fontId="39" fillId="9" borderId="14" xfId="0" applyFont="1" applyFill="1" applyBorder="1" applyAlignment="1">
      <alignment horizontal="center"/>
    </xf>
    <xf numFmtId="0" fontId="39" fillId="9" borderId="10" xfId="0" applyFont="1" applyFill="1" applyBorder="1" applyAlignment="1">
      <alignment horizontal="center"/>
    </xf>
    <xf numFmtId="0" fontId="29" fillId="0" borderId="7" xfId="0" applyFont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2" fillId="9" borderId="2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4" fillId="10" borderId="18" xfId="0" applyFont="1" applyFill="1" applyBorder="1" applyAlignment="1">
      <alignment horizontal="center"/>
    </xf>
    <xf numFmtId="0" fontId="34" fillId="10" borderId="15" xfId="0" applyFont="1" applyFill="1" applyBorder="1" applyAlignment="1">
      <alignment horizontal="center"/>
    </xf>
    <xf numFmtId="0" fontId="34" fillId="10" borderId="19" xfId="0" applyFont="1" applyFill="1" applyBorder="1" applyAlignment="1">
      <alignment horizontal="center"/>
    </xf>
    <xf numFmtId="0" fontId="26" fillId="6" borderId="16" xfId="0" applyFont="1" applyFill="1" applyBorder="1"/>
    <xf numFmtId="0" fontId="5" fillId="0" borderId="9" xfId="0" quotePrefix="1" applyFont="1" applyFill="1" applyBorder="1" applyAlignment="1">
      <alignment horizontal="center"/>
    </xf>
    <xf numFmtId="0" fontId="7" fillId="2" borderId="12" xfId="0" quotePrefix="1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5" fillId="6" borderId="13" xfId="0" quotePrefix="1" applyFont="1" applyFill="1" applyBorder="1" applyAlignment="1">
      <alignment horizontal="center"/>
    </xf>
    <xf numFmtId="0" fontId="6" fillId="0" borderId="34" xfId="0" applyFont="1" applyFill="1" applyBorder="1"/>
    <xf numFmtId="0" fontId="5" fillId="0" borderId="32" xfId="0" applyFont="1" applyFill="1" applyBorder="1" applyAlignment="1">
      <alignment horizontal="center"/>
    </xf>
    <xf numFmtId="0" fontId="5" fillId="0" borderId="46" xfId="0" quotePrefix="1" applyFont="1" applyFill="1" applyBorder="1" applyAlignment="1">
      <alignment horizontal="center"/>
    </xf>
    <xf numFmtId="0" fontId="1" fillId="0" borderId="34" xfId="0" applyFont="1" applyFill="1" applyBorder="1"/>
    <xf numFmtId="0" fontId="1" fillId="0" borderId="34" xfId="0" applyFont="1" applyFill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7" fillId="0" borderId="27" xfId="0" quotePrefix="1" applyFont="1" applyFill="1" applyBorder="1" applyAlignment="1">
      <alignment horizontal="center"/>
    </xf>
    <xf numFmtId="0" fontId="7" fillId="2" borderId="26" xfId="0" quotePrefix="1" applyFont="1" applyFill="1" applyBorder="1" applyAlignment="1">
      <alignment horizontal="center"/>
    </xf>
    <xf numFmtId="0" fontId="5" fillId="0" borderId="23" xfId="0" quotePrefix="1" applyFont="1" applyBorder="1" applyAlignment="1">
      <alignment horizontal="center"/>
    </xf>
    <xf numFmtId="0" fontId="26" fillId="6" borderId="3" xfId="0" applyFont="1" applyFill="1" applyBorder="1"/>
    <xf numFmtId="0" fontId="5" fillId="0" borderId="4" xfId="0" quotePrefix="1" applyFont="1" applyFill="1" applyBorder="1" applyAlignment="1">
      <alignment horizontal="center"/>
    </xf>
    <xf numFmtId="0" fontId="26" fillId="6" borderId="34" xfId="0" applyFont="1" applyFill="1" applyBorder="1"/>
    <xf numFmtId="0" fontId="43" fillId="0" borderId="16" xfId="0" applyFont="1" applyFill="1" applyBorder="1"/>
    <xf numFmtId="20" fontId="35" fillId="6" borderId="12" xfId="0" applyNumberFormat="1" applyFont="1" applyFill="1" applyBorder="1" applyAlignment="1">
      <alignment horizontal="center"/>
    </xf>
    <xf numFmtId="20" fontId="35" fillId="6" borderId="16" xfId="0" applyNumberFormat="1" applyFont="1" applyFill="1" applyBorder="1" applyAlignment="1">
      <alignment horizontal="center"/>
    </xf>
    <xf numFmtId="20" fontId="35" fillId="6" borderId="34" xfId="0" applyNumberFormat="1" applyFont="1" applyFill="1" applyBorder="1" applyAlignment="1">
      <alignment horizontal="center"/>
    </xf>
    <xf numFmtId="0" fontId="4" fillId="6" borderId="26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20" fontId="35" fillId="6" borderId="39" xfId="0" applyNumberFormat="1" applyFont="1" applyFill="1" applyBorder="1" applyAlignment="1">
      <alignment horizontal="center"/>
    </xf>
    <xf numFmtId="0" fontId="7" fillId="0" borderId="32" xfId="0" quotePrefix="1" applyFont="1" applyFill="1" applyBorder="1" applyAlignment="1">
      <alignment horizontal="center"/>
    </xf>
    <xf numFmtId="0" fontId="5" fillId="0" borderId="33" xfId="0" quotePrefix="1" applyFont="1" applyBorder="1" applyAlignment="1">
      <alignment horizontal="center"/>
    </xf>
    <xf numFmtId="0" fontId="26" fillId="6" borderId="29" xfId="0" applyFont="1" applyFill="1" applyBorder="1"/>
    <xf numFmtId="0" fontId="8" fillId="0" borderId="30" xfId="0" quotePrefix="1" applyFont="1" applyFill="1" applyBorder="1" applyAlignment="1">
      <alignment horizontal="center"/>
    </xf>
    <xf numFmtId="0" fontId="7" fillId="0" borderId="30" xfId="0" quotePrefix="1" applyFont="1" applyFill="1" applyBorder="1" applyAlignment="1">
      <alignment horizont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176901</xdr:colOff>
      <xdr:row>0</xdr:row>
      <xdr:rowOff>0</xdr:rowOff>
    </xdr:from>
    <xdr:to>
      <xdr:col>8</xdr:col>
      <xdr:colOff>686759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9437" y="0"/>
          <a:ext cx="958893" cy="476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320703</xdr:colOff>
      <xdr:row>0</xdr:row>
      <xdr:rowOff>122478</xdr:rowOff>
    </xdr:from>
    <xdr:to>
      <xdr:col>8</xdr:col>
      <xdr:colOff>843643</xdr:colOff>
      <xdr:row>4</xdr:row>
      <xdr:rowOff>16019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1239" y="122478"/>
          <a:ext cx="1529868" cy="87325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27217</xdr:colOff>
      <xdr:row>0</xdr:row>
      <xdr:rowOff>176893</xdr:rowOff>
    </xdr:from>
    <xdr:to>
      <xdr:col>6</xdr:col>
      <xdr:colOff>816424</xdr:colOff>
      <xdr:row>3</xdr:row>
      <xdr:rowOff>234325</xdr:rowOff>
    </xdr:to>
    <xdr:pic>
      <xdr:nvPicPr>
        <xdr:cNvPr id="2" name="2 Imagen" descr="Arkay.jpg">
          <a:extLst>
            <a:ext uri="{FF2B5EF4-FFF2-40B4-BE49-F238E27FC236}">
              <a16:creationId xmlns:a16="http://schemas.microsoft.com/office/drawing/2014/main" id="{15C3D3A1-54DD-425A-AD70-4E16C6B91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15646" y="176893"/>
          <a:ext cx="1387921" cy="7922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171906</xdr:colOff>
      <xdr:row>0</xdr:row>
      <xdr:rowOff>0</xdr:rowOff>
    </xdr:from>
    <xdr:to>
      <xdr:col>8</xdr:col>
      <xdr:colOff>681007</xdr:colOff>
      <xdr:row>1</xdr:row>
      <xdr:rowOff>79375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3989" y="0"/>
          <a:ext cx="958893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204107</xdr:colOff>
      <xdr:row>0</xdr:row>
      <xdr:rowOff>68035</xdr:rowOff>
    </xdr:from>
    <xdr:to>
      <xdr:col>8</xdr:col>
      <xdr:colOff>713964</xdr:colOff>
      <xdr:row>1</xdr:row>
      <xdr:rowOff>149678</xdr:rowOff>
    </xdr:to>
    <xdr:pic>
      <xdr:nvPicPr>
        <xdr:cNvPr id="4" name="3 Imagen" descr="Arkay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42214" y="68035"/>
          <a:ext cx="958893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204109</xdr:colOff>
      <xdr:row>0</xdr:row>
      <xdr:rowOff>40821</xdr:rowOff>
    </xdr:from>
    <xdr:to>
      <xdr:col>8</xdr:col>
      <xdr:colOff>713967</xdr:colOff>
      <xdr:row>1</xdr:row>
      <xdr:rowOff>122464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87788" y="40821"/>
          <a:ext cx="958893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27214</xdr:colOff>
      <xdr:row>0</xdr:row>
      <xdr:rowOff>54428</xdr:rowOff>
    </xdr:from>
    <xdr:to>
      <xdr:col>6</xdr:col>
      <xdr:colOff>786082</xdr:colOff>
      <xdr:row>1</xdr:row>
      <xdr:rowOff>136071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0" y="54428"/>
          <a:ext cx="758868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244931</xdr:colOff>
      <xdr:row>0</xdr:row>
      <xdr:rowOff>68035</xdr:rowOff>
    </xdr:from>
    <xdr:to>
      <xdr:col>6</xdr:col>
      <xdr:colOff>754788</xdr:colOff>
      <xdr:row>1</xdr:row>
      <xdr:rowOff>149678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51074" y="68035"/>
          <a:ext cx="958893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244930</xdr:colOff>
      <xdr:row>0</xdr:row>
      <xdr:rowOff>54428</xdr:rowOff>
    </xdr:from>
    <xdr:to>
      <xdr:col>6</xdr:col>
      <xdr:colOff>754788</xdr:colOff>
      <xdr:row>1</xdr:row>
      <xdr:rowOff>136071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1716" y="54428"/>
          <a:ext cx="958893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204110</xdr:colOff>
      <xdr:row>0</xdr:row>
      <xdr:rowOff>0</xdr:rowOff>
    </xdr:from>
    <xdr:to>
      <xdr:col>6</xdr:col>
      <xdr:colOff>713967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2860" y="0"/>
          <a:ext cx="958893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340186</xdr:colOff>
      <xdr:row>0</xdr:row>
      <xdr:rowOff>85732</xdr:rowOff>
    </xdr:from>
    <xdr:to>
      <xdr:col>4</xdr:col>
      <xdr:colOff>285756</xdr:colOff>
      <xdr:row>2</xdr:row>
      <xdr:rowOff>102920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95757" y="85732"/>
          <a:ext cx="952499" cy="711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11" ht="30.75">
      <c r="A1" s="197" t="s">
        <v>44</v>
      </c>
      <c r="B1" s="197"/>
      <c r="C1" s="197"/>
      <c r="D1" s="197"/>
      <c r="E1" s="197"/>
      <c r="F1" s="197"/>
      <c r="G1" s="197"/>
      <c r="H1" s="197"/>
    </row>
    <row r="2" spans="1:11" ht="30.75">
      <c r="A2" s="201" t="s">
        <v>45</v>
      </c>
      <c r="B2" s="201"/>
      <c r="C2" s="201"/>
      <c r="D2" s="201"/>
      <c r="E2" s="201"/>
      <c r="F2" s="201"/>
      <c r="G2" s="201"/>
      <c r="H2" s="201"/>
    </row>
    <row r="3" spans="1:11" ht="19.5">
      <c r="A3" s="198" t="s">
        <v>7</v>
      </c>
      <c r="B3" s="198"/>
      <c r="C3" s="198"/>
      <c r="D3" s="198"/>
      <c r="E3" s="198"/>
      <c r="F3" s="198"/>
      <c r="G3" s="198"/>
      <c r="H3" s="198"/>
    </row>
    <row r="4" spans="1:11" ht="26.25">
      <c r="A4" s="199" t="s">
        <v>46</v>
      </c>
      <c r="B4" s="199"/>
      <c r="C4" s="199"/>
      <c r="D4" s="199"/>
      <c r="E4" s="199"/>
      <c r="F4" s="199"/>
      <c r="G4" s="199"/>
      <c r="H4" s="199"/>
      <c r="K4" s="9"/>
    </row>
    <row r="5" spans="1:11" ht="19.5">
      <c r="A5" s="200" t="s">
        <v>23</v>
      </c>
      <c r="B5" s="200"/>
      <c r="C5" s="200"/>
      <c r="D5" s="200"/>
      <c r="E5" s="200"/>
      <c r="F5" s="200"/>
      <c r="G5" s="200"/>
      <c r="H5" s="200"/>
      <c r="K5" s="9"/>
    </row>
    <row r="6" spans="1:11" ht="19.5">
      <c r="A6" s="193" t="s">
        <v>47</v>
      </c>
      <c r="B6" s="193"/>
      <c r="C6" s="193"/>
      <c r="D6" s="193"/>
      <c r="E6" s="193"/>
      <c r="F6" s="193"/>
      <c r="G6" s="193"/>
      <c r="H6" s="193"/>
      <c r="K6" s="9"/>
    </row>
    <row r="7" spans="1:11" ht="19.5" thickBot="1">
      <c r="A7" s="2"/>
      <c r="K7" s="9"/>
    </row>
    <row r="8" spans="1:11" ht="19.5" thickBot="1">
      <c r="A8" s="194" t="s">
        <v>32</v>
      </c>
      <c r="B8" s="195"/>
      <c r="C8" s="195"/>
      <c r="D8" s="195"/>
      <c r="E8" s="195"/>
      <c r="F8" s="195"/>
      <c r="G8" s="195"/>
      <c r="H8" s="196"/>
      <c r="K8" s="9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119" t="s">
        <v>24</v>
      </c>
    </row>
    <row r="10" spans="1:11" ht="20.25" thickBot="1">
      <c r="A10" s="86" t="s">
        <v>104</v>
      </c>
      <c r="B10" s="87" t="s">
        <v>207</v>
      </c>
      <c r="C10" s="88">
        <v>37346</v>
      </c>
      <c r="D10" s="89">
        <v>8</v>
      </c>
      <c r="E10" s="90">
        <v>41</v>
      </c>
      <c r="F10" s="91">
        <v>35</v>
      </c>
      <c r="G10" s="277">
        <f>SUM(E10:F10)</f>
        <v>76</v>
      </c>
      <c r="H10" s="93">
        <f>SUM(G10-D10)</f>
        <v>68</v>
      </c>
      <c r="I10" s="23" t="s">
        <v>15</v>
      </c>
      <c r="K10" s="20">
        <f t="shared" ref="K10:K14" si="0">(F10-D10*0.5)</f>
        <v>31</v>
      </c>
    </row>
    <row r="11" spans="1:11" ht="20.25" thickBot="1">
      <c r="A11" s="86" t="s">
        <v>105</v>
      </c>
      <c r="B11" s="87" t="s">
        <v>206</v>
      </c>
      <c r="C11" s="88">
        <v>36626</v>
      </c>
      <c r="D11" s="89">
        <v>4</v>
      </c>
      <c r="E11" s="90">
        <v>38</v>
      </c>
      <c r="F11" s="91">
        <v>43</v>
      </c>
      <c r="G11" s="277">
        <f>SUM(E11:F11)</f>
        <v>81</v>
      </c>
      <c r="H11" s="93">
        <f>SUM(G11-D11)</f>
        <v>77</v>
      </c>
      <c r="I11" s="23" t="s">
        <v>16</v>
      </c>
      <c r="K11" s="20">
        <f t="shared" si="0"/>
        <v>41</v>
      </c>
    </row>
    <row r="12" spans="1:11" ht="20.25" thickBot="1">
      <c r="A12" s="86" t="s">
        <v>102</v>
      </c>
      <c r="B12" s="87" t="s">
        <v>208</v>
      </c>
      <c r="C12" s="88">
        <v>38079</v>
      </c>
      <c r="D12" s="89">
        <v>11</v>
      </c>
      <c r="E12" s="90">
        <v>43</v>
      </c>
      <c r="F12" s="91">
        <v>42</v>
      </c>
      <c r="G12" s="92">
        <f>SUM(E12:F12)</f>
        <v>85</v>
      </c>
      <c r="H12" s="278">
        <f>SUM(G12-D12)</f>
        <v>74</v>
      </c>
      <c r="I12" s="27" t="s">
        <v>17</v>
      </c>
      <c r="K12" s="20">
        <f t="shared" si="0"/>
        <v>36.5</v>
      </c>
    </row>
    <row r="13" spans="1:11" ht="19.5">
      <c r="A13" s="86" t="s">
        <v>103</v>
      </c>
      <c r="B13" s="87" t="s">
        <v>206</v>
      </c>
      <c r="C13" s="88">
        <v>37238</v>
      </c>
      <c r="D13" s="89">
        <v>9</v>
      </c>
      <c r="E13" s="90">
        <v>42</v>
      </c>
      <c r="F13" s="91">
        <v>45</v>
      </c>
      <c r="G13" s="92">
        <f>SUM(E13:F13)</f>
        <v>87</v>
      </c>
      <c r="H13" s="93">
        <f>SUM(G13-D13)</f>
        <v>78</v>
      </c>
      <c r="K13" s="20">
        <f t="shared" si="0"/>
        <v>40.5</v>
      </c>
    </row>
    <row r="14" spans="1:11" ht="20.25" thickBot="1">
      <c r="A14" s="112" t="s">
        <v>101</v>
      </c>
      <c r="B14" s="113" t="s">
        <v>208</v>
      </c>
      <c r="C14" s="114">
        <v>38216</v>
      </c>
      <c r="D14" s="115">
        <v>42</v>
      </c>
      <c r="E14" s="101">
        <v>61</v>
      </c>
      <c r="F14" s="116">
        <v>65</v>
      </c>
      <c r="G14" s="117">
        <f>SUM(E14:F14)</f>
        <v>126</v>
      </c>
      <c r="H14" s="118">
        <f>SUM(G14-D14)</f>
        <v>84</v>
      </c>
      <c r="K14" s="20">
        <f t="shared" si="0"/>
        <v>44</v>
      </c>
    </row>
    <row r="15" spans="1:11">
      <c r="B15" s="1"/>
      <c r="C15" s="1"/>
      <c r="D15" s="1"/>
      <c r="E15" s="1"/>
      <c r="F15" s="1"/>
      <c r="G15" s="1"/>
      <c r="H15" s="1"/>
      <c r="K15" s="9"/>
    </row>
    <row r="16" spans="1:11">
      <c r="B16" s="1"/>
      <c r="C16" s="1"/>
      <c r="D16" s="1"/>
      <c r="E16" s="1"/>
      <c r="F16" s="1"/>
      <c r="G16" s="1"/>
      <c r="H16" s="1"/>
      <c r="K16" s="9"/>
    </row>
    <row r="17" spans="1:11">
      <c r="B17" s="1"/>
      <c r="C17" s="1"/>
      <c r="D17" s="1"/>
      <c r="E17" s="1"/>
      <c r="F17" s="1"/>
      <c r="G17" s="1"/>
      <c r="H17" s="1"/>
      <c r="K17" s="9"/>
    </row>
    <row r="18" spans="1:11" ht="19.5" thickBot="1">
      <c r="B18" s="1"/>
      <c r="C18" s="1"/>
      <c r="D18" s="1"/>
      <c r="E18" s="1"/>
      <c r="F18" s="1"/>
      <c r="G18" s="1"/>
      <c r="H18" s="1"/>
      <c r="K18" s="9"/>
    </row>
    <row r="19" spans="1:11" ht="20.25" thickBot="1">
      <c r="A19" s="190" t="s">
        <v>42</v>
      </c>
      <c r="B19" s="191"/>
      <c r="C19" s="191"/>
      <c r="D19" s="191"/>
      <c r="E19" s="191"/>
      <c r="F19" s="191"/>
      <c r="G19" s="191"/>
      <c r="H19" s="192"/>
      <c r="K19" s="9"/>
    </row>
    <row r="20" spans="1:11" ht="20.25" thickBot="1">
      <c r="A20" s="4" t="s">
        <v>6</v>
      </c>
      <c r="B20" s="5" t="s">
        <v>9</v>
      </c>
      <c r="C20" s="5" t="s">
        <v>21</v>
      </c>
      <c r="D20" s="4" t="s">
        <v>1</v>
      </c>
      <c r="E20" s="4" t="s">
        <v>2</v>
      </c>
      <c r="F20" s="16" t="s">
        <v>3</v>
      </c>
      <c r="G20" s="15" t="s">
        <v>4</v>
      </c>
      <c r="H20" s="17" t="s">
        <v>5</v>
      </c>
      <c r="K20" s="48" t="s">
        <v>24</v>
      </c>
    </row>
    <row r="21" spans="1:11" ht="20.25" thickBot="1">
      <c r="A21" s="188" t="s">
        <v>112</v>
      </c>
      <c r="B21" s="87" t="s">
        <v>213</v>
      </c>
      <c r="C21" s="88">
        <v>38257</v>
      </c>
      <c r="D21" s="89">
        <v>2</v>
      </c>
      <c r="E21" s="90">
        <v>38</v>
      </c>
      <c r="F21" s="91">
        <v>35</v>
      </c>
      <c r="G21" s="277">
        <f>SUM(E21:F21)</f>
        <v>73</v>
      </c>
      <c r="H21" s="93">
        <f>SUM(G21-D21)</f>
        <v>71</v>
      </c>
      <c r="I21" s="23" t="s">
        <v>15</v>
      </c>
      <c r="K21" s="20">
        <f t="shared" ref="K21:K27" si="1">(F21-D21*0.5)</f>
        <v>34</v>
      </c>
    </row>
    <row r="22" spans="1:11" ht="20.25" thickBot="1">
      <c r="A22" s="86" t="s">
        <v>110</v>
      </c>
      <c r="B22" s="87" t="s">
        <v>211</v>
      </c>
      <c r="C22" s="88">
        <v>38411</v>
      </c>
      <c r="D22" s="89">
        <v>5</v>
      </c>
      <c r="E22" s="90">
        <v>41</v>
      </c>
      <c r="F22" s="91">
        <v>37</v>
      </c>
      <c r="G22" s="277">
        <f>SUM(E22:F22)</f>
        <v>78</v>
      </c>
      <c r="H22" s="93">
        <f>SUM(G22-D22)</f>
        <v>73</v>
      </c>
      <c r="I22" s="23" t="s">
        <v>16</v>
      </c>
      <c r="K22" s="20">
        <f t="shared" si="1"/>
        <v>34.5</v>
      </c>
    </row>
    <row r="23" spans="1:11" ht="20.25" thickBot="1">
      <c r="A23" s="86" t="s">
        <v>109</v>
      </c>
      <c r="B23" s="87" t="s">
        <v>208</v>
      </c>
      <c r="C23" s="88">
        <v>38803</v>
      </c>
      <c r="D23" s="89">
        <v>6</v>
      </c>
      <c r="E23" s="90">
        <v>46</v>
      </c>
      <c r="F23" s="91">
        <v>35</v>
      </c>
      <c r="G23" s="92">
        <f>SUM(E23:F23)</f>
        <v>81</v>
      </c>
      <c r="H23" s="93">
        <f>SUM(G23-D23)</f>
        <v>75</v>
      </c>
      <c r="I23" s="27" t="s">
        <v>17</v>
      </c>
      <c r="K23" s="20">
        <f t="shared" si="1"/>
        <v>32</v>
      </c>
    </row>
    <row r="24" spans="1:11" ht="19.5">
      <c r="A24" s="86" t="s">
        <v>114</v>
      </c>
      <c r="B24" s="87" t="s">
        <v>213</v>
      </c>
      <c r="C24" s="88">
        <v>38873</v>
      </c>
      <c r="D24" s="89">
        <v>-2</v>
      </c>
      <c r="E24" s="90">
        <v>39</v>
      </c>
      <c r="F24" s="91">
        <v>42</v>
      </c>
      <c r="G24" s="92">
        <f>SUM(E24:F24)</f>
        <v>81</v>
      </c>
      <c r="H24" s="93">
        <f>SUM(G24-D24)</f>
        <v>83</v>
      </c>
      <c r="K24" s="20">
        <f t="shared" si="1"/>
        <v>43</v>
      </c>
    </row>
    <row r="25" spans="1:11" ht="19.5">
      <c r="A25" s="86" t="s">
        <v>111</v>
      </c>
      <c r="B25" s="87" t="s">
        <v>208</v>
      </c>
      <c r="C25" s="88">
        <v>38821</v>
      </c>
      <c r="D25" s="89">
        <v>4</v>
      </c>
      <c r="E25" s="90">
        <v>43</v>
      </c>
      <c r="F25" s="91">
        <v>41</v>
      </c>
      <c r="G25" s="92">
        <f>SUM(E25:F25)</f>
        <v>84</v>
      </c>
      <c r="H25" s="93">
        <f>SUM(G25-D25)</f>
        <v>80</v>
      </c>
      <c r="K25" s="20">
        <f t="shared" si="1"/>
        <v>39</v>
      </c>
    </row>
    <row r="26" spans="1:11" ht="19.5">
      <c r="A26" s="86" t="s">
        <v>113</v>
      </c>
      <c r="B26" s="87" t="s">
        <v>213</v>
      </c>
      <c r="C26" s="88">
        <v>38986</v>
      </c>
      <c r="D26" s="89">
        <v>1</v>
      </c>
      <c r="E26" s="90">
        <v>42</v>
      </c>
      <c r="F26" s="91">
        <v>43</v>
      </c>
      <c r="G26" s="92">
        <f>SUM(E26:F26)</f>
        <v>85</v>
      </c>
      <c r="H26" s="93">
        <f>SUM(G26-D26)</f>
        <v>84</v>
      </c>
      <c r="K26" s="20">
        <f t="shared" si="1"/>
        <v>42.5</v>
      </c>
    </row>
    <row r="27" spans="1:11" ht="19.5">
      <c r="A27" s="86" t="s">
        <v>107</v>
      </c>
      <c r="B27" s="87" t="s">
        <v>208</v>
      </c>
      <c r="C27" s="88">
        <v>39425</v>
      </c>
      <c r="D27" s="89">
        <v>45</v>
      </c>
      <c r="E27" s="90">
        <v>72</v>
      </c>
      <c r="F27" s="91">
        <v>62</v>
      </c>
      <c r="G27" s="92">
        <f>SUM(E27:F27)</f>
        <v>134</v>
      </c>
      <c r="H27" s="93">
        <f>SUM(G27-D27)</f>
        <v>89</v>
      </c>
      <c r="K27" s="20">
        <f t="shared" si="1"/>
        <v>39.5</v>
      </c>
    </row>
    <row r="28" spans="1:11" ht="20.25" thickBot="1">
      <c r="A28" s="284" t="s">
        <v>108</v>
      </c>
      <c r="B28" s="113" t="s">
        <v>211</v>
      </c>
      <c r="C28" s="114">
        <v>38885</v>
      </c>
      <c r="D28" s="285" t="s">
        <v>10</v>
      </c>
      <c r="E28" s="286" t="s">
        <v>10</v>
      </c>
      <c r="F28" s="282" t="s">
        <v>10</v>
      </c>
      <c r="G28" s="120" t="s">
        <v>10</v>
      </c>
      <c r="H28" s="283" t="s">
        <v>10</v>
      </c>
    </row>
  </sheetData>
  <sortState xmlns:xlrd2="http://schemas.microsoft.com/office/spreadsheetml/2017/richdata2" ref="A21:H28">
    <sortCondition ref="G21:G28"/>
    <sortCondition ref="F21:F28"/>
    <sortCondition ref="E21:E28"/>
  </sortState>
  <mergeCells count="8">
    <mergeCell ref="A19:H19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8"/>
  <sheetViews>
    <sheetView zoomScale="70" zoomScaleNormal="70" workbookViewId="0">
      <selection sqref="A1:H1"/>
    </sheetView>
  </sheetViews>
  <sheetFormatPr baseColWidth="10" defaultRowHeight="19.5"/>
  <cols>
    <col min="1" max="1" width="33.42578125" style="9" customWidth="1"/>
    <col min="2" max="2" width="13.140625" style="9" bestFit="1" customWidth="1"/>
    <col min="3" max="3" width="11.140625" style="26" customWidth="1"/>
    <col min="4" max="6" width="4.85546875" style="9" bestFit="1" customWidth="1"/>
    <col min="7" max="7" width="10.28515625" style="9" bestFit="1" customWidth="1"/>
    <col min="8" max="8" width="4.85546875" style="29" bestFit="1" customWidth="1"/>
    <col min="9" max="9" width="13.140625" style="9" bestFit="1" customWidth="1"/>
    <col min="10" max="10" width="4.42578125" style="9" bestFit="1" customWidth="1"/>
    <col min="11" max="16384" width="11.42578125" style="9"/>
  </cols>
  <sheetData>
    <row r="1" spans="1:10">
      <c r="A1" s="225" t="str">
        <f>JUV!A1</f>
        <v>LINKS</v>
      </c>
      <c r="B1" s="225"/>
      <c r="C1" s="225"/>
      <c r="D1" s="225"/>
      <c r="E1" s="225"/>
      <c r="F1" s="225"/>
      <c r="G1" s="225"/>
      <c r="H1" s="225"/>
      <c r="I1" s="10"/>
      <c r="J1" s="34"/>
    </row>
    <row r="2" spans="1:10">
      <c r="A2" s="226" t="str">
        <f>JUV!A2</f>
        <v>PINAMAR S.A.</v>
      </c>
      <c r="B2" s="226"/>
      <c r="C2" s="226"/>
      <c r="D2" s="226"/>
      <c r="E2" s="226"/>
      <c r="F2" s="226"/>
      <c r="G2" s="226"/>
      <c r="H2" s="226"/>
      <c r="I2" s="10"/>
      <c r="J2" s="34"/>
    </row>
    <row r="3" spans="1:10">
      <c r="A3" s="227" t="s">
        <v>7</v>
      </c>
      <c r="B3" s="227"/>
      <c r="C3" s="227"/>
      <c r="D3" s="227"/>
      <c r="E3" s="227"/>
      <c r="F3" s="227"/>
      <c r="G3" s="227"/>
      <c r="H3" s="227"/>
      <c r="I3" s="10"/>
      <c r="J3" s="34"/>
    </row>
    <row r="4" spans="1:10">
      <c r="A4" s="228" t="s">
        <v>11</v>
      </c>
      <c r="B4" s="228"/>
      <c r="C4" s="228"/>
      <c r="D4" s="228"/>
      <c r="E4" s="228"/>
      <c r="F4" s="228"/>
      <c r="G4" s="228"/>
      <c r="H4" s="228"/>
      <c r="I4" s="10"/>
      <c r="J4" s="34"/>
    </row>
    <row r="5" spans="1:10">
      <c r="A5" s="225" t="str">
        <f>JUV!A5</f>
        <v>DOS VUELTAS DE 9 HOYOS MEDAL PLAY</v>
      </c>
      <c r="B5" s="225"/>
      <c r="C5" s="225"/>
      <c r="D5" s="225"/>
      <c r="E5" s="225"/>
      <c r="F5" s="225"/>
      <c r="G5" s="225"/>
      <c r="H5" s="225"/>
      <c r="I5" s="10"/>
      <c r="J5" s="34"/>
    </row>
    <row r="6" spans="1:10" ht="20.25" thickBot="1">
      <c r="A6" s="225" t="str">
        <f>JUV!A6</f>
        <v>DOMINGO 16 DE ABRIL DE 2023</v>
      </c>
      <c r="B6" s="225"/>
      <c r="C6" s="225"/>
      <c r="D6" s="225"/>
      <c r="E6" s="225"/>
      <c r="F6" s="225"/>
      <c r="G6" s="225"/>
      <c r="H6" s="225"/>
      <c r="I6" s="10"/>
      <c r="J6" s="34"/>
    </row>
    <row r="7" spans="1:10" ht="20.25" thickBot="1">
      <c r="A7" s="219" t="str">
        <f>JUV!A19</f>
        <v>DAMAS CATEGORIA JUVENILES Y MENORES</v>
      </c>
      <c r="B7" s="220"/>
      <c r="C7" s="220"/>
      <c r="D7" s="220"/>
      <c r="E7" s="220"/>
      <c r="F7" s="220"/>
      <c r="G7" s="220"/>
      <c r="H7" s="221"/>
      <c r="I7" s="10"/>
      <c r="J7" s="34"/>
    </row>
    <row r="8" spans="1:10" ht="20.25" thickBot="1">
      <c r="A8" s="4" t="s">
        <v>6</v>
      </c>
      <c r="B8" s="11" t="s">
        <v>9</v>
      </c>
      <c r="C8" s="24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4"/>
    </row>
    <row r="9" spans="1:10" ht="20.100000000000001" customHeight="1" thickBot="1">
      <c r="A9" s="14" t="str">
        <f>JUV!A21</f>
        <v>ERRECART GIMENA</v>
      </c>
      <c r="B9" s="19" t="str">
        <f>JUV!B21</f>
        <v>CMDP</v>
      </c>
      <c r="C9" s="25">
        <f>JUV!C21</f>
        <v>38257</v>
      </c>
      <c r="D9" s="20">
        <f>JUV!D21</f>
        <v>2</v>
      </c>
      <c r="E9" s="20">
        <f>JUV!E21</f>
        <v>38</v>
      </c>
      <c r="F9" s="20">
        <f>JUV!F21</f>
        <v>35</v>
      </c>
      <c r="G9" s="20">
        <f>JUV!G21</f>
        <v>73</v>
      </c>
      <c r="H9" s="28" t="s">
        <v>10</v>
      </c>
      <c r="I9" s="11" t="s">
        <v>15</v>
      </c>
      <c r="J9" s="34"/>
    </row>
    <row r="10" spans="1:10" ht="20.100000000000001" customHeight="1" thickBot="1">
      <c r="A10" s="14" t="str">
        <f>JUV!A22</f>
        <v>SERRES SCHEFFER JOSEFINA</v>
      </c>
      <c r="B10" s="19" t="str">
        <f>JUV!B22</f>
        <v>NGC</v>
      </c>
      <c r="C10" s="25">
        <f>JUV!C22</f>
        <v>38411</v>
      </c>
      <c r="D10" s="20">
        <f>JUV!D22</f>
        <v>5</v>
      </c>
      <c r="E10" s="20">
        <f>JUV!E22</f>
        <v>41</v>
      </c>
      <c r="F10" s="20">
        <f>JUV!F22</f>
        <v>37</v>
      </c>
      <c r="G10" s="20">
        <f>JUV!G22</f>
        <v>78</v>
      </c>
      <c r="H10" s="28" t="s">
        <v>10</v>
      </c>
      <c r="I10" s="11" t="s">
        <v>16</v>
      </c>
      <c r="J10" s="34"/>
    </row>
    <row r="11" spans="1:10" ht="20.100000000000001" customHeight="1" thickBot="1">
      <c r="A11" s="14" t="str">
        <f>JUV!A23</f>
        <v>POLITA NUÑEZ MAITE</v>
      </c>
      <c r="B11" s="19" t="str">
        <f>JUV!B23</f>
        <v>SPGC</v>
      </c>
      <c r="C11" s="25">
        <f>JUV!C23</f>
        <v>38803</v>
      </c>
      <c r="D11" s="20">
        <f>JUV!D23</f>
        <v>6</v>
      </c>
      <c r="E11" s="20">
        <f>JUV!E23</f>
        <v>46</v>
      </c>
      <c r="F11" s="20">
        <f>JUV!F23</f>
        <v>35</v>
      </c>
      <c r="G11" s="20">
        <f>JUV!G23</f>
        <v>81</v>
      </c>
      <c r="H11" s="28">
        <f>SUM(G11-D11)</f>
        <v>75</v>
      </c>
      <c r="I11" s="11" t="s">
        <v>17</v>
      </c>
      <c r="J11" s="34"/>
    </row>
    <row r="12" spans="1:10" ht="20.100000000000001" hidden="1" customHeight="1" thickBot="1">
      <c r="A12" s="14"/>
      <c r="B12" s="19"/>
      <c r="C12" s="25"/>
      <c r="D12" s="20"/>
      <c r="E12" s="20"/>
      <c r="F12" s="20"/>
      <c r="G12" s="20"/>
      <c r="H12" s="28">
        <f>SUM(G12-D12)</f>
        <v>0</v>
      </c>
      <c r="I12" s="11" t="s">
        <v>18</v>
      </c>
      <c r="J12" s="34"/>
    </row>
    <row r="13" spans="1:10" ht="20.25" thickBot="1">
      <c r="A13" s="219" t="str">
        <f>JUV!A8</f>
        <v>CABALLEROS JUVENILES (Clases 98- 99- 00- 01 - 02 - 03 y 04)</v>
      </c>
      <c r="B13" s="220"/>
      <c r="C13" s="220"/>
      <c r="D13" s="220"/>
      <c r="E13" s="220"/>
      <c r="F13" s="220"/>
      <c r="G13" s="220"/>
      <c r="H13" s="221"/>
      <c r="I13" s="1"/>
      <c r="J13" s="34"/>
    </row>
    <row r="14" spans="1:10" ht="20.25" thickBot="1">
      <c r="A14" s="4" t="s">
        <v>0</v>
      </c>
      <c r="B14" s="11" t="s">
        <v>9</v>
      </c>
      <c r="C14" s="24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0"/>
      <c r="J14" s="34"/>
    </row>
    <row r="15" spans="1:10" ht="20.100000000000001" customHeight="1" thickBot="1">
      <c r="A15" s="14" t="str">
        <f>JUV!A10</f>
        <v>ROMERO GONZALO</v>
      </c>
      <c r="B15" s="19" t="str">
        <f>JUV!B10</f>
        <v>GCD</v>
      </c>
      <c r="C15" s="25">
        <f>JUV!C10</f>
        <v>37346</v>
      </c>
      <c r="D15" s="20">
        <f>JUV!D10</f>
        <v>8</v>
      </c>
      <c r="E15" s="20">
        <f>JUV!E10</f>
        <v>41</v>
      </c>
      <c r="F15" s="20">
        <f>JUV!F10</f>
        <v>35</v>
      </c>
      <c r="G15" s="20">
        <f>JUV!G10</f>
        <v>76</v>
      </c>
      <c r="H15" s="28" t="s">
        <v>10</v>
      </c>
      <c r="I15" s="11" t="s">
        <v>15</v>
      </c>
      <c r="J15" s="34"/>
    </row>
    <row r="16" spans="1:10" ht="20.100000000000001" customHeight="1" thickBot="1">
      <c r="A16" s="14" t="str">
        <f>JUV!A11</f>
        <v>MICHELLI TOMAS</v>
      </c>
      <c r="B16" s="19" t="str">
        <f>JUV!B11</f>
        <v>EVTGC</v>
      </c>
      <c r="C16" s="25">
        <f>JUV!C11</f>
        <v>36626</v>
      </c>
      <c r="D16" s="20">
        <f>JUV!D11</f>
        <v>4</v>
      </c>
      <c r="E16" s="20">
        <f>JUV!E11</f>
        <v>38</v>
      </c>
      <c r="F16" s="20">
        <f>JUV!F11</f>
        <v>43</v>
      </c>
      <c r="G16" s="20">
        <f>JUV!G11</f>
        <v>81</v>
      </c>
      <c r="H16" s="28" t="s">
        <v>10</v>
      </c>
      <c r="I16" s="11" t="s">
        <v>16</v>
      </c>
      <c r="J16" s="34"/>
    </row>
    <row r="17" spans="1:10" ht="18.75" customHeight="1" thickBot="1">
      <c r="A17" s="14" t="str">
        <f>JUV!A12</f>
        <v>GERBINO ARAUJO THIAGO VALENTIN</v>
      </c>
      <c r="B17" s="19" t="str">
        <f>JUV!B12</f>
        <v>SPGC</v>
      </c>
      <c r="C17" s="25">
        <f>JUV!C12</f>
        <v>38079</v>
      </c>
      <c r="D17" s="20">
        <f>JUV!D12</f>
        <v>11</v>
      </c>
      <c r="E17" s="20">
        <f>JUV!E12</f>
        <v>43</v>
      </c>
      <c r="F17" s="20">
        <f>JUV!F12</f>
        <v>42</v>
      </c>
      <c r="G17" s="20">
        <f>SUM(E17:F17)</f>
        <v>85</v>
      </c>
      <c r="H17" s="28">
        <f>SUM(G17-D17)</f>
        <v>74</v>
      </c>
      <c r="I17" s="11" t="s">
        <v>17</v>
      </c>
      <c r="J17" s="34"/>
    </row>
    <row r="18" spans="1:10" ht="20.100000000000001" hidden="1" customHeight="1" thickBot="1">
      <c r="A18" s="14"/>
      <c r="B18" s="19"/>
      <c r="C18" s="25"/>
      <c r="D18" s="20"/>
      <c r="E18" s="20"/>
      <c r="F18" s="20"/>
      <c r="G18" s="20">
        <f>SUM(E18:F18)</f>
        <v>0</v>
      </c>
      <c r="H18" s="28">
        <f>SUM(G18-D18)</f>
        <v>0</v>
      </c>
      <c r="I18" s="11" t="s">
        <v>18</v>
      </c>
      <c r="J18" s="34"/>
    </row>
    <row r="19" spans="1:10" ht="20.25" hidden="1" thickBot="1">
      <c r="A19" s="219" t="e">
        <f>JUV!#REF!</f>
        <v>#REF!</v>
      </c>
      <c r="B19" s="220"/>
      <c r="C19" s="220"/>
      <c r="D19" s="220"/>
      <c r="E19" s="220"/>
      <c r="F19" s="220"/>
      <c r="G19" s="220"/>
      <c r="H19" s="221"/>
      <c r="I19" s="1"/>
      <c r="J19" s="34"/>
    </row>
    <row r="20" spans="1:10" ht="20.25" hidden="1" thickBot="1">
      <c r="A20" s="4" t="s">
        <v>6</v>
      </c>
      <c r="B20" s="11" t="s">
        <v>9</v>
      </c>
      <c r="C20" s="24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0"/>
      <c r="J20" s="34"/>
    </row>
    <row r="21" spans="1:10" ht="20.100000000000001" hidden="1" customHeight="1" thickBot="1">
      <c r="A21" s="14" t="e">
        <f>JUV!#REF!</f>
        <v>#REF!</v>
      </c>
      <c r="B21" s="19" t="e">
        <f>JUV!#REF!</f>
        <v>#REF!</v>
      </c>
      <c r="C21" s="25" t="e">
        <f>JUV!#REF!</f>
        <v>#REF!</v>
      </c>
      <c r="D21" s="20" t="e">
        <f>JUV!#REF!</f>
        <v>#REF!</v>
      </c>
      <c r="E21" s="20" t="e">
        <f>JUV!#REF!</f>
        <v>#REF!</v>
      </c>
      <c r="F21" s="20" t="e">
        <f>JUV!#REF!</f>
        <v>#REF!</v>
      </c>
      <c r="G21" s="20" t="e">
        <f>JUV!#REF!</f>
        <v>#REF!</v>
      </c>
      <c r="H21" s="28" t="s">
        <v>10</v>
      </c>
      <c r="I21" s="11" t="s">
        <v>15</v>
      </c>
      <c r="J21" s="34"/>
    </row>
    <row r="22" spans="1:10" ht="20.100000000000001" hidden="1" customHeight="1" thickBot="1">
      <c r="A22" s="14" t="e">
        <f>JUV!#REF!</f>
        <v>#REF!</v>
      </c>
      <c r="B22" s="19" t="e">
        <f>JUV!#REF!</f>
        <v>#REF!</v>
      </c>
      <c r="C22" s="25" t="e">
        <f>JUV!#REF!</f>
        <v>#REF!</v>
      </c>
      <c r="D22" s="20" t="e">
        <f>JUV!#REF!</f>
        <v>#REF!</v>
      </c>
      <c r="E22" s="20" t="e">
        <f>JUV!#REF!</f>
        <v>#REF!</v>
      </c>
      <c r="F22" s="20" t="e">
        <f>JUV!#REF!</f>
        <v>#REF!</v>
      </c>
      <c r="G22" s="20" t="e">
        <f>JUV!#REF!</f>
        <v>#REF!</v>
      </c>
      <c r="H22" s="28" t="s">
        <v>10</v>
      </c>
      <c r="I22" s="11" t="s">
        <v>16</v>
      </c>
      <c r="J22" s="34"/>
    </row>
    <row r="23" spans="1:10" ht="20.100000000000001" hidden="1" customHeight="1" thickBot="1">
      <c r="A23" s="14" t="e">
        <f>JUV!#REF!</f>
        <v>#REF!</v>
      </c>
      <c r="B23" s="19" t="e">
        <f>JUV!#REF!</f>
        <v>#REF!</v>
      </c>
      <c r="C23" s="25" t="e">
        <f>JUV!#REF!</f>
        <v>#REF!</v>
      </c>
      <c r="D23" s="20" t="e">
        <f>JUV!#REF!</f>
        <v>#REF!</v>
      </c>
      <c r="E23" s="20" t="e">
        <f>JUV!#REF!</f>
        <v>#REF!</v>
      </c>
      <c r="F23" s="20" t="e">
        <f>JUV!#REF!</f>
        <v>#REF!</v>
      </c>
      <c r="G23" s="20" t="e">
        <f>JUV!#REF!</f>
        <v>#REF!</v>
      </c>
      <c r="H23" s="28" t="e">
        <f>SUM(G23-D23)</f>
        <v>#REF!</v>
      </c>
      <c r="I23" s="11" t="s">
        <v>17</v>
      </c>
      <c r="J23" s="34"/>
    </row>
    <row r="24" spans="1:10" ht="20.100000000000001" hidden="1" customHeight="1" thickBot="1">
      <c r="A24" s="14" t="e">
        <f>JUV!#REF!</f>
        <v>#REF!</v>
      </c>
      <c r="B24" s="19" t="e">
        <f>JUV!#REF!</f>
        <v>#REF!</v>
      </c>
      <c r="C24" s="25" t="e">
        <f>JUV!#REF!</f>
        <v>#REF!</v>
      </c>
      <c r="D24" s="20" t="e">
        <f>JUV!#REF!</f>
        <v>#REF!</v>
      </c>
      <c r="E24" s="20" t="e">
        <f>JUV!#REF!</f>
        <v>#REF!</v>
      </c>
      <c r="F24" s="20" t="e">
        <f>JUV!#REF!</f>
        <v>#REF!</v>
      </c>
      <c r="G24" s="20" t="e">
        <f>JUV!#REF!</f>
        <v>#REF!</v>
      </c>
      <c r="H24" s="28" t="e">
        <f>SUM(G24-D24)</f>
        <v>#REF!</v>
      </c>
      <c r="I24" s="11" t="s">
        <v>18</v>
      </c>
      <c r="J24" s="34"/>
    </row>
    <row r="25" spans="1:10" ht="20.25" thickBot="1">
      <c r="A25" s="219" t="str">
        <f>'M 18'!A8</f>
        <v>CABALLEROS MENORES (Clases 05 - 06 y 07)</v>
      </c>
      <c r="B25" s="220"/>
      <c r="C25" s="220"/>
      <c r="D25" s="220"/>
      <c r="E25" s="220"/>
      <c r="F25" s="220"/>
      <c r="G25" s="220"/>
      <c r="H25" s="221"/>
      <c r="I25" s="1"/>
      <c r="J25" s="34"/>
    </row>
    <row r="26" spans="1:10" ht="20.25" thickBot="1">
      <c r="A26" s="4" t="s">
        <v>0</v>
      </c>
      <c r="B26" s="11" t="s">
        <v>9</v>
      </c>
      <c r="C26" s="24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0"/>
      <c r="J26" s="34"/>
    </row>
    <row r="27" spans="1:10" ht="20.100000000000001" customHeight="1" thickBot="1">
      <c r="A27" s="14" t="str">
        <f>'M 18'!A10</f>
        <v>GIMENEZ QUIROGA GONZALO</v>
      </c>
      <c r="B27" s="19" t="str">
        <f>'M 18'!B10</f>
        <v>NGC</v>
      </c>
      <c r="C27" s="25">
        <f>'M 18'!C10</f>
        <v>39105</v>
      </c>
      <c r="D27" s="20">
        <f>'M 18'!D10</f>
        <v>2</v>
      </c>
      <c r="E27" s="20">
        <f>'M 18'!E10</f>
        <v>36</v>
      </c>
      <c r="F27" s="20">
        <f>'M 18'!F10</f>
        <v>37</v>
      </c>
      <c r="G27" s="20">
        <f>'M 18'!G10</f>
        <v>73</v>
      </c>
      <c r="H27" s="28" t="s">
        <v>10</v>
      </c>
      <c r="I27" s="11" t="s">
        <v>15</v>
      </c>
      <c r="J27" s="34"/>
    </row>
    <row r="28" spans="1:10" ht="20.100000000000001" customHeight="1" thickBot="1">
      <c r="A28" s="14" t="str">
        <f>'M 18'!A11</f>
        <v>PEREZ SANTANDREA FERMIN</v>
      </c>
      <c r="B28" s="19" t="str">
        <f>'M 18'!B11</f>
        <v>TGC</v>
      </c>
      <c r="C28" s="25">
        <f>'M 18'!C11</f>
        <v>38715</v>
      </c>
      <c r="D28" s="20">
        <f>'M 18'!D11</f>
        <v>1</v>
      </c>
      <c r="E28" s="20">
        <f>'M 18'!E11</f>
        <v>38</v>
      </c>
      <c r="F28" s="20">
        <f>'M 18'!F11</f>
        <v>36</v>
      </c>
      <c r="G28" s="20">
        <f>'M 18'!G11</f>
        <v>74</v>
      </c>
      <c r="H28" s="28" t="s">
        <v>10</v>
      </c>
      <c r="I28" s="11" t="s">
        <v>16</v>
      </c>
      <c r="J28" s="34"/>
    </row>
    <row r="29" spans="1:10" ht="18.75" customHeight="1" thickBot="1">
      <c r="A29" s="14" t="s">
        <v>80</v>
      </c>
      <c r="B29" s="19" t="s">
        <v>208</v>
      </c>
      <c r="C29" s="25">
        <v>39011</v>
      </c>
      <c r="D29" s="20">
        <v>36</v>
      </c>
      <c r="E29" s="20">
        <v>49</v>
      </c>
      <c r="F29" s="20">
        <v>52</v>
      </c>
      <c r="G29" s="20">
        <f>SUM(E29:F29)</f>
        <v>101</v>
      </c>
      <c r="H29" s="28">
        <f>SUM(G29-D29)</f>
        <v>65</v>
      </c>
      <c r="I29" s="11" t="s">
        <v>17</v>
      </c>
      <c r="J29" s="34"/>
    </row>
    <row r="30" spans="1:10" ht="20.100000000000001" customHeight="1" thickBot="1">
      <c r="A30" s="14" t="s">
        <v>92</v>
      </c>
      <c r="B30" s="19" t="s">
        <v>213</v>
      </c>
      <c r="C30" s="25">
        <v>38922</v>
      </c>
      <c r="D30" s="20">
        <v>3</v>
      </c>
      <c r="E30" s="20">
        <v>35</v>
      </c>
      <c r="F30" s="20">
        <v>40</v>
      </c>
      <c r="G30" s="20">
        <f>SUM(E30:F30)</f>
        <v>75</v>
      </c>
      <c r="H30" s="28">
        <f>SUM(G30-D30)</f>
        <v>72</v>
      </c>
      <c r="I30" s="11" t="s">
        <v>18</v>
      </c>
      <c r="J30" s="34"/>
    </row>
    <row r="31" spans="1:10" thickBot="1">
      <c r="A31" s="222" t="str">
        <f>'M 15'!A7:H7</f>
        <v>CABALLEROS MENORES DE 15 AÑOS (Clases 08 y Posteriores)</v>
      </c>
      <c r="B31" s="223"/>
      <c r="C31" s="223"/>
      <c r="D31" s="223"/>
      <c r="E31" s="223"/>
      <c r="F31" s="223"/>
      <c r="G31" s="223"/>
      <c r="H31" s="224"/>
      <c r="I31" s="1"/>
      <c r="J31" s="34"/>
    </row>
    <row r="32" spans="1:10" ht="20.25" thickBot="1">
      <c r="A32" s="4" t="s">
        <v>0</v>
      </c>
      <c r="B32" s="11" t="s">
        <v>9</v>
      </c>
      <c r="C32" s="24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42"/>
      <c r="J32" s="34"/>
    </row>
    <row r="33" spans="1:10" ht="20.100000000000001" customHeight="1" thickBot="1">
      <c r="A33" s="14" t="str">
        <f>'M 15'!A9</f>
        <v>JENKINS STEVE</v>
      </c>
      <c r="B33" s="19" t="str">
        <f>'M 15'!B9</f>
        <v>MDPGC</v>
      </c>
      <c r="C33" s="25">
        <f>'M 15'!C9</f>
        <v>39689</v>
      </c>
      <c r="D33" s="20">
        <f>'M 15'!D9</f>
        <v>12</v>
      </c>
      <c r="E33" s="20">
        <f>'M 15'!E9</f>
        <v>39</v>
      </c>
      <c r="F33" s="20">
        <f>'M 15'!F9</f>
        <v>38</v>
      </c>
      <c r="G33" s="20">
        <f>'M 15'!G9</f>
        <v>77</v>
      </c>
      <c r="H33" s="28" t="s">
        <v>10</v>
      </c>
      <c r="I33" s="11" t="s">
        <v>15</v>
      </c>
      <c r="J33" s="102"/>
    </row>
    <row r="34" spans="1:10" ht="20.100000000000001" customHeight="1" thickBot="1">
      <c r="A34" s="14" t="str">
        <f>'M 15'!A10</f>
        <v>SALVI SANTINO</v>
      </c>
      <c r="B34" s="19" t="str">
        <f>'M 15'!B10</f>
        <v>EVTGC</v>
      </c>
      <c r="C34" s="25">
        <f>'M 15'!C10</f>
        <v>39699</v>
      </c>
      <c r="D34" s="20">
        <f>'M 15'!D10</f>
        <v>9</v>
      </c>
      <c r="E34" s="20">
        <f>'M 15'!E10</f>
        <v>40</v>
      </c>
      <c r="F34" s="20">
        <f>'M 15'!F10</f>
        <v>38</v>
      </c>
      <c r="G34" s="20">
        <f>'M 15'!G10</f>
        <v>78</v>
      </c>
      <c r="H34" s="28" t="s">
        <v>10</v>
      </c>
      <c r="I34" s="11" t="s">
        <v>16</v>
      </c>
      <c r="J34" s="34"/>
    </row>
    <row r="35" spans="1:10" ht="18.75" customHeight="1" thickBot="1">
      <c r="A35" s="14" t="s">
        <v>61</v>
      </c>
      <c r="B35" s="19" t="s">
        <v>209</v>
      </c>
      <c r="C35" s="25">
        <v>39994</v>
      </c>
      <c r="D35" s="20">
        <v>24</v>
      </c>
      <c r="E35" s="20">
        <v>51</v>
      </c>
      <c r="F35" s="20">
        <v>41</v>
      </c>
      <c r="G35" s="20">
        <f>SUM(E35:F35)</f>
        <v>92</v>
      </c>
      <c r="H35" s="28">
        <f>SUM(G35-D35)</f>
        <v>68</v>
      </c>
      <c r="I35" s="11" t="s">
        <v>17</v>
      </c>
      <c r="J35" s="34"/>
    </row>
    <row r="36" spans="1:10" ht="20.100000000000001" customHeight="1" thickBot="1">
      <c r="A36" s="14" t="s">
        <v>54</v>
      </c>
      <c r="B36" s="19" t="s">
        <v>215</v>
      </c>
      <c r="C36" s="25">
        <v>40021</v>
      </c>
      <c r="D36" s="20">
        <v>31</v>
      </c>
      <c r="E36" s="20">
        <v>54</v>
      </c>
      <c r="F36" s="20">
        <v>47</v>
      </c>
      <c r="G36" s="20">
        <f>SUM(E36:F36)</f>
        <v>101</v>
      </c>
      <c r="H36" s="28">
        <f>SUM(G36-D36)</f>
        <v>70</v>
      </c>
      <c r="I36" s="11" t="s">
        <v>18</v>
      </c>
      <c r="J36" s="34"/>
    </row>
    <row r="37" spans="1:10" ht="20.25" thickBot="1">
      <c r="A37" s="222" t="str">
        <f>'M 13'!A8:H8</f>
        <v>CABALLEROS MENORES DE 13 AÑOS (CLASES 10 Y POSTERIROES)</v>
      </c>
      <c r="B37" s="223"/>
      <c r="C37" s="223"/>
      <c r="D37" s="223"/>
      <c r="E37" s="223"/>
      <c r="F37" s="223"/>
      <c r="G37" s="223"/>
      <c r="H37" s="224"/>
      <c r="I37" s="10"/>
      <c r="J37" s="34"/>
    </row>
    <row r="38" spans="1:10" ht="20.25" thickBot="1">
      <c r="A38" s="4" t="s">
        <v>0</v>
      </c>
      <c r="B38" s="11" t="s">
        <v>9</v>
      </c>
      <c r="C38" s="24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0"/>
      <c r="J38" s="34"/>
    </row>
    <row r="39" spans="1:10" ht="20.100000000000001" customHeight="1" thickBot="1">
      <c r="A39" s="14" t="str">
        <f>'M 13'!A10</f>
        <v>SARASOLA FEDERICO</v>
      </c>
      <c r="B39" s="19" t="str">
        <f>'M 13'!B10</f>
        <v>GCD</v>
      </c>
      <c r="C39" s="25">
        <f>'M 13'!C10</f>
        <v>40532</v>
      </c>
      <c r="D39" s="20">
        <f>'M 13'!D10</f>
        <v>14</v>
      </c>
      <c r="E39" s="20">
        <f>'M 13'!E10</f>
        <v>49</v>
      </c>
      <c r="F39" s="20">
        <f>'M 13'!F10</f>
        <v>42</v>
      </c>
      <c r="G39" s="20">
        <f>'M 13'!G10</f>
        <v>91</v>
      </c>
      <c r="H39" s="28" t="s">
        <v>10</v>
      </c>
      <c r="I39" s="11" t="s">
        <v>15</v>
      </c>
      <c r="J39" s="34"/>
    </row>
    <row r="40" spans="1:10" ht="20.100000000000001" customHeight="1" thickBot="1">
      <c r="A40" s="14" t="str">
        <f>'M 13'!A11</f>
        <v>JUAREZ GOÑI FRANCISCO</v>
      </c>
      <c r="B40" s="19" t="str">
        <f>'M 13'!B11</f>
        <v>TGC</v>
      </c>
      <c r="C40" s="25">
        <f>'M 13'!C11</f>
        <v>40437</v>
      </c>
      <c r="D40" s="20">
        <f>'M 13'!D11</f>
        <v>19</v>
      </c>
      <c r="E40" s="20">
        <f>'M 13'!E11</f>
        <v>50</v>
      </c>
      <c r="F40" s="20">
        <f>'M 13'!F11</f>
        <v>42</v>
      </c>
      <c r="G40" s="20">
        <f>'M 13'!G11</f>
        <v>92</v>
      </c>
      <c r="H40" s="28" t="s">
        <v>10</v>
      </c>
      <c r="I40" s="11" t="s">
        <v>16</v>
      </c>
      <c r="J40" s="34"/>
    </row>
    <row r="41" spans="1:10" ht="18.75" customHeight="1" thickBot="1">
      <c r="A41" s="14" t="str">
        <f>'M 13'!A12</f>
        <v>COSTANTINO FELIPE VALENTIN</v>
      </c>
      <c r="B41" s="19" t="str">
        <f>'M 13'!B12</f>
        <v>TGC</v>
      </c>
      <c r="C41" s="25">
        <f>'M 13'!C12</f>
        <v>40484</v>
      </c>
      <c r="D41" s="20">
        <f>'M 13'!D12</f>
        <v>30</v>
      </c>
      <c r="E41" s="20">
        <f>'M 13'!E12</f>
        <v>51</v>
      </c>
      <c r="F41" s="20">
        <f>'M 13'!F12</f>
        <v>44</v>
      </c>
      <c r="G41" s="20">
        <f>'M 13'!G12</f>
        <v>95</v>
      </c>
      <c r="H41" s="28">
        <f>SUM(G41-D41)</f>
        <v>65</v>
      </c>
      <c r="I41" s="11" t="s">
        <v>17</v>
      </c>
      <c r="J41" s="34"/>
    </row>
    <row r="42" spans="1:10" ht="20.100000000000001" customHeight="1" thickBot="1">
      <c r="A42" s="14" t="s">
        <v>56</v>
      </c>
      <c r="B42" s="19" t="s">
        <v>207</v>
      </c>
      <c r="C42" s="25">
        <v>40397</v>
      </c>
      <c r="D42" s="20">
        <v>28</v>
      </c>
      <c r="E42" s="20">
        <v>48</v>
      </c>
      <c r="F42" s="20">
        <v>50</v>
      </c>
      <c r="G42" s="20">
        <f>SUM(E42:F42)</f>
        <v>98</v>
      </c>
      <c r="H42" s="28">
        <f>SUM(G42-D42)</f>
        <v>70</v>
      </c>
      <c r="I42" s="11" t="s">
        <v>18</v>
      </c>
      <c r="J42" s="34"/>
    </row>
    <row r="43" spans="1:10" ht="20.25" thickBot="1">
      <c r="A43" s="219" t="str">
        <f>'M 15'!A34:H34</f>
        <v>DAMAS MENORES DE 15 AÑOS (Clases 08 y Posteriores)</v>
      </c>
      <c r="B43" s="220"/>
      <c r="C43" s="220"/>
      <c r="D43" s="220"/>
      <c r="E43" s="220"/>
      <c r="F43" s="220"/>
      <c r="G43" s="220"/>
      <c r="H43" s="221"/>
      <c r="I43" s="13"/>
      <c r="J43" s="34"/>
    </row>
    <row r="44" spans="1:10" ht="20.25" thickBot="1">
      <c r="A44" s="4" t="s">
        <v>6</v>
      </c>
      <c r="B44" s="11" t="s">
        <v>9</v>
      </c>
      <c r="C44" s="24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0"/>
      <c r="J44" s="34"/>
    </row>
    <row r="45" spans="1:10" ht="20.100000000000001" customHeight="1" thickBot="1">
      <c r="A45" s="14" t="str">
        <f>'M 15'!A36</f>
        <v>DEPREZ UMMA</v>
      </c>
      <c r="B45" s="19" t="str">
        <f>'M 15'!B36</f>
        <v>SPGC</v>
      </c>
      <c r="C45" s="25">
        <f>'M 15'!C36</f>
        <v>39932</v>
      </c>
      <c r="D45" s="20">
        <f>'M 15'!D36</f>
        <v>7</v>
      </c>
      <c r="E45" s="20">
        <f>'M 15'!E36</f>
        <v>45</v>
      </c>
      <c r="F45" s="20">
        <f>'M 15'!F36</f>
        <v>41</v>
      </c>
      <c r="G45" s="20">
        <f>'M 15'!G36</f>
        <v>86</v>
      </c>
      <c r="H45" s="28" t="s">
        <v>10</v>
      </c>
      <c r="I45" s="11" t="s">
        <v>15</v>
      </c>
      <c r="J45" s="34"/>
    </row>
    <row r="46" spans="1:10" ht="20.100000000000001" customHeight="1" thickBot="1">
      <c r="A46" s="14" t="str">
        <f>'M 15'!A37</f>
        <v>BIONDELLI ALLEGRA</v>
      </c>
      <c r="B46" s="19" t="str">
        <f>'M 15'!B37</f>
        <v>SPGC</v>
      </c>
      <c r="C46" s="25">
        <f>'M 15'!C37</f>
        <v>40616</v>
      </c>
      <c r="D46" s="20">
        <f>'M 15'!D37</f>
        <v>24</v>
      </c>
      <c r="E46" s="20">
        <f>'M 15'!E37</f>
        <v>47</v>
      </c>
      <c r="F46" s="20">
        <f>'M 15'!F37</f>
        <v>44</v>
      </c>
      <c r="G46" s="20">
        <f>'M 15'!G37</f>
        <v>91</v>
      </c>
      <c r="H46" s="28" t="s">
        <v>10</v>
      </c>
      <c r="I46" s="11" t="s">
        <v>16</v>
      </c>
      <c r="J46" s="34"/>
    </row>
    <row r="47" spans="1:10" ht="18.75" customHeight="1" thickBot="1">
      <c r="A47" s="14" t="s">
        <v>122</v>
      </c>
      <c r="B47" s="19" t="s">
        <v>211</v>
      </c>
      <c r="C47" s="25">
        <v>40267</v>
      </c>
      <c r="D47" s="20">
        <v>42</v>
      </c>
      <c r="E47" s="20">
        <v>60</v>
      </c>
      <c r="F47" s="20">
        <v>50</v>
      </c>
      <c r="G47" s="20">
        <f>SUM(E47:F47)</f>
        <v>110</v>
      </c>
      <c r="H47" s="28">
        <f>SUM(G47-D47)</f>
        <v>68</v>
      </c>
      <c r="I47" s="11" t="s">
        <v>17</v>
      </c>
      <c r="J47" s="34"/>
    </row>
    <row r="48" spans="1:10" ht="20.100000000000001" customHeight="1" thickBot="1">
      <c r="A48" s="14" t="s">
        <v>119</v>
      </c>
      <c r="B48" s="19" t="s">
        <v>208</v>
      </c>
      <c r="C48" s="25">
        <v>40415</v>
      </c>
      <c r="D48" s="20">
        <v>35</v>
      </c>
      <c r="E48" s="20">
        <v>55</v>
      </c>
      <c r="F48" s="20">
        <v>50</v>
      </c>
      <c r="G48" s="20">
        <f>SUM(E48:F48)</f>
        <v>105</v>
      </c>
      <c r="H48" s="28">
        <f>SUM(G48-D48)</f>
        <v>70</v>
      </c>
      <c r="I48" s="11" t="s">
        <v>18</v>
      </c>
      <c r="J48" s="34"/>
    </row>
  </sheetData>
  <sortState xmlns:xlrd2="http://schemas.microsoft.com/office/spreadsheetml/2017/richdata2" ref="A41:F42">
    <sortCondition descending="1" ref="A41:A42"/>
  </sortState>
  <mergeCells count="13">
    <mergeCell ref="A43:H43"/>
    <mergeCell ref="A37:H37"/>
    <mergeCell ref="A1:H1"/>
    <mergeCell ref="A2:H2"/>
    <mergeCell ref="A3:H3"/>
    <mergeCell ref="A4:H4"/>
    <mergeCell ref="A31:H31"/>
    <mergeCell ref="A7:H7"/>
    <mergeCell ref="A13:H13"/>
    <mergeCell ref="A19:H19"/>
    <mergeCell ref="A25:H25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66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41" bestFit="1" customWidth="1"/>
    <col min="4" max="4" width="10.85546875" style="12" bestFit="1" customWidth="1"/>
    <col min="5" max="5" width="4.5703125" style="12" bestFit="1" customWidth="1"/>
    <col min="6" max="6" width="4.5703125" style="12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225" t="str">
        <f>JUV!A1</f>
        <v>LINKS</v>
      </c>
      <c r="B1" s="225"/>
      <c r="C1" s="225"/>
      <c r="D1" s="225"/>
      <c r="E1" s="56"/>
      <c r="H1" s="34"/>
    </row>
    <row r="2" spans="1:8" ht="19.5">
      <c r="A2" s="225" t="str">
        <f>JUV!A2</f>
        <v>PINAMAR S.A.</v>
      </c>
      <c r="B2" s="225"/>
      <c r="C2" s="225"/>
      <c r="D2" s="225"/>
      <c r="E2" s="56"/>
      <c r="H2" s="34"/>
    </row>
    <row r="3" spans="1:8" ht="19.5">
      <c r="A3" s="225" t="str">
        <f>JUV!A3</f>
        <v>FEDERACION REGIONAL DE GOLF MAR Y SIERRAS</v>
      </c>
      <c r="B3" s="225"/>
      <c r="C3" s="225"/>
      <c r="D3" s="225"/>
      <c r="E3" s="56"/>
      <c r="H3" s="34"/>
    </row>
    <row r="4" spans="1:8" ht="19.5">
      <c r="A4" s="228" t="s">
        <v>12</v>
      </c>
      <c r="B4" s="228"/>
      <c r="C4" s="228"/>
      <c r="D4" s="228"/>
      <c r="E4" s="56"/>
      <c r="H4" s="34"/>
    </row>
    <row r="5" spans="1:8" ht="19.5">
      <c r="A5" s="225" t="s">
        <v>14</v>
      </c>
      <c r="B5" s="225"/>
      <c r="C5" s="225"/>
      <c r="D5" s="225"/>
      <c r="E5" s="56"/>
      <c r="H5" s="34"/>
    </row>
    <row r="6" spans="1:8" ht="19.5">
      <c r="A6" s="225" t="str">
        <f>JUV!A6</f>
        <v>DOMINGO 16 DE ABRIL DE 2023</v>
      </c>
      <c r="B6" s="225"/>
      <c r="C6" s="225"/>
      <c r="D6" s="225"/>
      <c r="E6" s="56"/>
      <c r="H6" s="34"/>
    </row>
    <row r="7" spans="1:8" ht="20.25" thickBot="1">
      <c r="A7" s="35"/>
      <c r="B7" s="50"/>
      <c r="C7" s="35"/>
      <c r="D7" s="50"/>
      <c r="E7" s="56"/>
      <c r="H7" s="34"/>
    </row>
    <row r="8" spans="1:8" ht="20.25" thickBot="1">
      <c r="A8" s="219" t="str">
        <f>ALBATROS!A21</f>
        <v>ALBATROS - DAMAS CLASES 10 Y 11 -</v>
      </c>
      <c r="B8" s="220"/>
      <c r="C8" s="220"/>
      <c r="D8" s="220"/>
      <c r="E8" s="220"/>
      <c r="F8" s="221"/>
      <c r="H8" s="34"/>
    </row>
    <row r="9" spans="1:8" s="35" customFormat="1" ht="20.25" thickBot="1">
      <c r="A9" s="16" t="s">
        <v>6</v>
      </c>
      <c r="B9" s="53" t="s">
        <v>9</v>
      </c>
      <c r="C9" s="53" t="s">
        <v>21</v>
      </c>
      <c r="D9" s="54" t="s">
        <v>1</v>
      </c>
      <c r="E9" s="4" t="s">
        <v>4</v>
      </c>
      <c r="F9" s="4" t="s">
        <v>5</v>
      </c>
      <c r="H9" s="34"/>
    </row>
    <row r="10" spans="1:8" ht="20.25" thickBot="1">
      <c r="A10" s="36" t="str">
        <f>ALBATROS!A23</f>
        <v>MAYORANO ISABELLA</v>
      </c>
      <c r="B10" s="47" t="str">
        <f>ALBATROS!B23</f>
        <v>TGC</v>
      </c>
      <c r="C10" s="37">
        <f>ALBATROS!C23</f>
        <v>40858</v>
      </c>
      <c r="D10" s="47">
        <f>ALBATROS!D23</f>
        <v>0</v>
      </c>
      <c r="E10" s="58">
        <f>ALBATROS!E23</f>
        <v>63</v>
      </c>
      <c r="F10" s="57" t="s">
        <v>10</v>
      </c>
      <c r="G10" s="11" t="s">
        <v>15</v>
      </c>
      <c r="H10" s="34"/>
    </row>
    <row r="11" spans="1:8" ht="20.25" hidden="1" thickBot="1">
      <c r="A11" s="36" t="e">
        <f>ALBATROS!#REF!</f>
        <v>#REF!</v>
      </c>
      <c r="B11" s="47" t="e">
        <f>ALBATROS!#REF!</f>
        <v>#REF!</v>
      </c>
      <c r="C11" s="37" t="e">
        <f>ALBATROS!#REF!</f>
        <v>#REF!</v>
      </c>
      <c r="D11" s="47" t="e">
        <f>ALBATROS!#REF!</f>
        <v>#REF!</v>
      </c>
      <c r="E11" s="58" t="e">
        <f>ALBATROS!#REF!</f>
        <v>#REF!</v>
      </c>
      <c r="F11" s="57" t="s">
        <v>10</v>
      </c>
      <c r="G11" s="11" t="s">
        <v>16</v>
      </c>
      <c r="H11" s="34"/>
    </row>
    <row r="12" spans="1:8" ht="20.25" hidden="1" thickBot="1">
      <c r="A12" s="36"/>
      <c r="B12" s="47"/>
      <c r="C12" s="37"/>
      <c r="D12" s="47"/>
      <c r="E12" s="58"/>
      <c r="F12" s="59">
        <f>(E12-D12)</f>
        <v>0</v>
      </c>
      <c r="G12" s="11" t="s">
        <v>17</v>
      </c>
      <c r="H12" s="34"/>
    </row>
    <row r="13" spans="1:8" ht="19.5" thickBot="1">
      <c r="C13" s="39"/>
      <c r="E13" s="56"/>
      <c r="H13" s="34"/>
    </row>
    <row r="14" spans="1:8" ht="20.25" thickBot="1">
      <c r="A14" s="219" t="str">
        <f>ALBATROS!A8</f>
        <v>ALBATROS - CABALLEROS CLASES 10 Y 11 -</v>
      </c>
      <c r="B14" s="220"/>
      <c r="C14" s="220"/>
      <c r="D14" s="220"/>
      <c r="E14" s="220"/>
      <c r="F14" s="221"/>
      <c r="H14" s="34"/>
    </row>
    <row r="15" spans="1:8" s="50" customFormat="1" ht="20.25" thickBot="1">
      <c r="A15" s="16" t="s">
        <v>0</v>
      </c>
      <c r="B15" s="53" t="s">
        <v>9</v>
      </c>
      <c r="C15" s="53" t="s">
        <v>21</v>
      </c>
      <c r="D15" s="54" t="s">
        <v>1</v>
      </c>
      <c r="E15" s="4" t="s">
        <v>4</v>
      </c>
      <c r="F15" s="4" t="s">
        <v>5</v>
      </c>
      <c r="H15" s="34"/>
    </row>
    <row r="16" spans="1:8" ht="20.25" thickBot="1">
      <c r="A16" s="36" t="str">
        <f>ALBATROS!A10</f>
        <v>ALEMAN BENJAMIN</v>
      </c>
      <c r="B16" s="47" t="str">
        <f>ALBATROS!B10</f>
        <v>TGC</v>
      </c>
      <c r="C16" s="37">
        <f>ALBATROS!C10</f>
        <v>40791</v>
      </c>
      <c r="D16" s="47">
        <f>ALBATROS!D10</f>
        <v>14</v>
      </c>
      <c r="E16" s="58">
        <f>ALBATROS!E10</f>
        <v>49</v>
      </c>
      <c r="F16" s="57" t="s">
        <v>10</v>
      </c>
      <c r="G16" s="11" t="s">
        <v>15</v>
      </c>
      <c r="H16" s="34"/>
    </row>
    <row r="17" spans="1:8" ht="20.25" thickBot="1">
      <c r="A17" s="36" t="str">
        <f>ALBATROS!A11</f>
        <v>ESPESO JUAN  (U 6 H 41)</v>
      </c>
      <c r="B17" s="47" t="str">
        <f>ALBATROS!B11</f>
        <v>CG</v>
      </c>
      <c r="C17" s="37">
        <f>ALBATROS!C11</f>
        <v>40356</v>
      </c>
      <c r="D17" s="47">
        <f>ALBATROS!D11</f>
        <v>0</v>
      </c>
      <c r="E17" s="58">
        <f>ALBATROS!E11</f>
        <v>63</v>
      </c>
      <c r="F17" s="57" t="s">
        <v>10</v>
      </c>
      <c r="G17" s="11" t="s">
        <v>16</v>
      </c>
      <c r="H17" s="34"/>
    </row>
    <row r="18" spans="1:8" ht="20.25" thickBot="1">
      <c r="A18" s="36" t="s">
        <v>202</v>
      </c>
      <c r="B18" s="47" t="s">
        <v>210</v>
      </c>
      <c r="C18" s="37">
        <v>40567</v>
      </c>
      <c r="D18" s="47">
        <v>25</v>
      </c>
      <c r="E18" s="58">
        <v>63</v>
      </c>
      <c r="F18" s="59">
        <f>(E18-D18)</f>
        <v>38</v>
      </c>
      <c r="G18" s="11" t="s">
        <v>17</v>
      </c>
      <c r="H18" s="34"/>
    </row>
    <row r="19" spans="1:8" ht="19.5" thickBot="1">
      <c r="C19" s="39"/>
      <c r="E19" s="56"/>
      <c r="H19" s="34"/>
    </row>
    <row r="20" spans="1:8" ht="20.25" thickBot="1">
      <c r="A20" s="219" t="str">
        <f>EAGLES!A31</f>
        <v>EAGLES - DAMAS CLASES 12  Y 13 -</v>
      </c>
      <c r="B20" s="220"/>
      <c r="C20" s="220"/>
      <c r="D20" s="220"/>
      <c r="E20" s="220"/>
      <c r="F20" s="221"/>
      <c r="H20" s="34"/>
    </row>
    <row r="21" spans="1:8" s="50" customFormat="1" ht="20.25" thickBot="1">
      <c r="A21" s="16" t="s">
        <v>6</v>
      </c>
      <c r="B21" s="53" t="s">
        <v>9</v>
      </c>
      <c r="C21" s="53" t="s">
        <v>21</v>
      </c>
      <c r="D21" s="54" t="s">
        <v>1</v>
      </c>
      <c r="E21" s="4" t="s">
        <v>4</v>
      </c>
      <c r="F21" s="4" t="s">
        <v>5</v>
      </c>
      <c r="H21" s="34"/>
    </row>
    <row r="22" spans="1:8" ht="20.25" thickBot="1">
      <c r="A22" s="36" t="str">
        <f>EAGLES!A33</f>
        <v>RAMPEZZOTTI JUSTINA</v>
      </c>
      <c r="B22" s="47" t="str">
        <f>EAGLES!B33</f>
        <v>TGC</v>
      </c>
      <c r="C22" s="37">
        <f>EAGLES!C33</f>
        <v>40917</v>
      </c>
      <c r="D22" s="47">
        <f>EAGLES!D33</f>
        <v>14</v>
      </c>
      <c r="E22" s="58">
        <f>EAGLES!E33</f>
        <v>50</v>
      </c>
      <c r="F22" s="57" t="s">
        <v>10</v>
      </c>
      <c r="G22" s="11" t="s">
        <v>15</v>
      </c>
      <c r="H22" s="34"/>
    </row>
    <row r="23" spans="1:8" ht="20.25" thickBot="1">
      <c r="A23" s="36" t="str">
        <f>EAGLES!A34</f>
        <v>CEJAS AGOSTINA</v>
      </c>
      <c r="B23" s="47" t="str">
        <f>EAGLES!B34</f>
        <v>STGC</v>
      </c>
      <c r="C23" s="37">
        <f>EAGLES!C34</f>
        <v>41461</v>
      </c>
      <c r="D23" s="47">
        <f>EAGLES!D34</f>
        <v>14</v>
      </c>
      <c r="E23" s="58">
        <f>EAGLES!E34</f>
        <v>53</v>
      </c>
      <c r="F23" s="57" t="s">
        <v>10</v>
      </c>
      <c r="G23" s="11" t="s">
        <v>16</v>
      </c>
      <c r="H23" s="34"/>
    </row>
    <row r="24" spans="1:8" ht="20.25" thickBot="1">
      <c r="A24" s="36" t="str">
        <f>EAGLES!A35</f>
        <v>PORCEL MARGARITA</v>
      </c>
      <c r="B24" s="47" t="str">
        <f>EAGLES!B35</f>
        <v>SPGC</v>
      </c>
      <c r="C24" s="37">
        <f>EAGLES!C35</f>
        <v>41055</v>
      </c>
      <c r="D24" s="47">
        <f>EAGLES!D35</f>
        <v>20</v>
      </c>
      <c r="E24" s="58">
        <f>EAGLES!E35</f>
        <v>57</v>
      </c>
      <c r="F24" s="59">
        <f>(E24-D24)</f>
        <v>37</v>
      </c>
      <c r="G24" s="11" t="s">
        <v>17</v>
      </c>
      <c r="H24" s="34"/>
    </row>
    <row r="25" spans="1:8" ht="19.5" thickBot="1">
      <c r="C25" s="39"/>
      <c r="E25" s="56"/>
      <c r="H25" s="34"/>
    </row>
    <row r="26" spans="1:8" ht="20.25" thickBot="1">
      <c r="A26" s="219" t="str">
        <f>EAGLES!A7</f>
        <v>EAGLES - CABALLEROS CLASES 12 Y 13 -</v>
      </c>
      <c r="B26" s="220"/>
      <c r="C26" s="220"/>
      <c r="D26" s="220"/>
      <c r="E26" s="220"/>
      <c r="F26" s="221"/>
      <c r="H26" s="34"/>
    </row>
    <row r="27" spans="1:8" s="50" customFormat="1" ht="20.25" thickBot="1">
      <c r="A27" s="16" t="s">
        <v>0</v>
      </c>
      <c r="B27" s="53" t="s">
        <v>9</v>
      </c>
      <c r="C27" s="53" t="s">
        <v>21</v>
      </c>
      <c r="D27" s="54" t="s">
        <v>1</v>
      </c>
      <c r="E27" s="4" t="s">
        <v>4</v>
      </c>
      <c r="F27" s="4" t="s">
        <v>5</v>
      </c>
      <c r="H27" s="34"/>
    </row>
    <row r="28" spans="1:8" ht="20.25" thickBot="1">
      <c r="A28" s="36" t="str">
        <f>EAGLES!A9</f>
        <v>CICCOLA FRANCESCO</v>
      </c>
      <c r="B28" s="47" t="str">
        <f>EAGLES!B9</f>
        <v>ML</v>
      </c>
      <c r="C28" s="37">
        <f>EAGLES!C9</f>
        <v>41277</v>
      </c>
      <c r="D28" s="47">
        <f>EAGLES!D9</f>
        <v>1</v>
      </c>
      <c r="E28" s="58">
        <f>EAGLES!E9</f>
        <v>36</v>
      </c>
      <c r="F28" s="57" t="s">
        <v>10</v>
      </c>
      <c r="G28" s="11" t="s">
        <v>15</v>
      </c>
      <c r="H28" s="34"/>
    </row>
    <row r="29" spans="1:8" ht="20.25" thickBot="1">
      <c r="A29" s="36" t="str">
        <f>EAGLES!A10</f>
        <v>PARASUCO AXEL GONZALO</v>
      </c>
      <c r="B29" s="47" t="str">
        <f>EAGLES!B10</f>
        <v>EVTGC</v>
      </c>
      <c r="C29" s="37">
        <f>EAGLES!C10</f>
        <v>41137</v>
      </c>
      <c r="D29" s="47">
        <f>EAGLES!D10</f>
        <v>8</v>
      </c>
      <c r="E29" s="58">
        <f>EAGLES!E10</f>
        <v>38</v>
      </c>
      <c r="F29" s="57" t="s">
        <v>10</v>
      </c>
      <c r="G29" s="11" t="s">
        <v>16</v>
      </c>
      <c r="H29" s="34"/>
    </row>
    <row r="30" spans="1:8" ht="20.25" thickBot="1">
      <c r="A30" s="36" t="s">
        <v>140</v>
      </c>
      <c r="B30" s="47" t="s">
        <v>213</v>
      </c>
      <c r="C30" s="37">
        <v>41592</v>
      </c>
      <c r="D30" s="47">
        <v>14</v>
      </c>
      <c r="E30" s="58">
        <v>44</v>
      </c>
      <c r="F30" s="59">
        <f>(E30-D30)</f>
        <v>30</v>
      </c>
      <c r="G30" s="11" t="s">
        <v>17</v>
      </c>
      <c r="H30" s="34"/>
    </row>
    <row r="31" spans="1:8" ht="19.5" thickBot="1">
      <c r="C31" s="39"/>
      <c r="E31" s="56"/>
      <c r="H31" s="34"/>
    </row>
    <row r="32" spans="1:8" ht="20.25" thickBot="1">
      <c r="A32" s="219" t="str">
        <f>BIRDIES!A25</f>
        <v>BIRDIES - DAMAS CLASES 2014 Y POSTERIORES</v>
      </c>
      <c r="B32" s="220"/>
      <c r="C32" s="220"/>
      <c r="D32" s="220"/>
      <c r="E32" s="220"/>
      <c r="F32" s="221"/>
      <c r="H32" s="34"/>
    </row>
    <row r="33" spans="1:8" s="50" customFormat="1" ht="20.25" thickBot="1">
      <c r="A33" s="16" t="s">
        <v>6</v>
      </c>
      <c r="B33" s="53" t="s">
        <v>9</v>
      </c>
      <c r="C33" s="53" t="s">
        <v>21</v>
      </c>
      <c r="D33" s="54" t="s">
        <v>1</v>
      </c>
      <c r="E33" s="4" t="s">
        <v>4</v>
      </c>
      <c r="F33" s="4" t="s">
        <v>5</v>
      </c>
      <c r="H33" s="34"/>
    </row>
    <row r="34" spans="1:8" ht="20.25" thickBot="1">
      <c r="A34" s="36" t="str">
        <f>BIRDIES!A27</f>
        <v>VIOLA MAYER LOLA</v>
      </c>
      <c r="B34" s="47" t="str">
        <f>BIRDIES!B27</f>
        <v>SPGC</v>
      </c>
      <c r="C34" s="37">
        <f>BIRDIES!C27</f>
        <v>41712</v>
      </c>
      <c r="D34" s="47">
        <f>BIRDIES!D27</f>
        <v>0</v>
      </c>
      <c r="E34" s="58">
        <f>BIRDIES!E27</f>
        <v>64</v>
      </c>
      <c r="F34" s="57" t="s">
        <v>10</v>
      </c>
      <c r="G34" s="11" t="s">
        <v>15</v>
      </c>
      <c r="H34" s="34"/>
    </row>
    <row r="35" spans="1:8" ht="20.25" hidden="1" thickBot="1">
      <c r="A35" s="36" t="e">
        <f>BIRDIES!#REF!</f>
        <v>#REF!</v>
      </c>
      <c r="B35" s="47" t="e">
        <f>BIRDIES!#REF!</f>
        <v>#REF!</v>
      </c>
      <c r="C35" s="37" t="e">
        <f>BIRDIES!#REF!</f>
        <v>#REF!</v>
      </c>
      <c r="D35" s="47" t="e">
        <f>BIRDIES!#REF!</f>
        <v>#REF!</v>
      </c>
      <c r="E35" s="58" t="e">
        <f>BIRDIES!#REF!</f>
        <v>#REF!</v>
      </c>
      <c r="F35" s="57" t="s">
        <v>10</v>
      </c>
      <c r="G35" s="11" t="s">
        <v>16</v>
      </c>
      <c r="H35" s="34"/>
    </row>
    <row r="36" spans="1:8" ht="20.25" hidden="1" thickBot="1">
      <c r="A36" s="36"/>
      <c r="B36" s="47"/>
      <c r="C36" s="37"/>
      <c r="D36" s="47"/>
      <c r="E36" s="58"/>
      <c r="F36" s="59">
        <f>(E36-D36)</f>
        <v>0</v>
      </c>
      <c r="G36" s="11" t="s">
        <v>17</v>
      </c>
      <c r="H36" s="34"/>
    </row>
    <row r="37" spans="1:8" ht="20.25" thickBot="1">
      <c r="A37" s="43"/>
      <c r="B37" s="44"/>
      <c r="C37" s="45"/>
      <c r="D37" s="51"/>
      <c r="E37" s="56"/>
      <c r="H37" s="34"/>
    </row>
    <row r="38" spans="1:8" ht="20.25" thickBot="1">
      <c r="A38" s="219" t="str">
        <f>BIRDIES!A8</f>
        <v>BIRDIES - CABALLEROS CLASES 2014 Y POSTERIORES</v>
      </c>
      <c r="B38" s="220"/>
      <c r="C38" s="220"/>
      <c r="D38" s="220"/>
      <c r="E38" s="220"/>
      <c r="F38" s="221"/>
      <c r="H38" s="34"/>
    </row>
    <row r="39" spans="1:8" s="50" customFormat="1" ht="20.25" thickBot="1">
      <c r="A39" s="16" t="s">
        <v>0</v>
      </c>
      <c r="B39" s="53" t="s">
        <v>9</v>
      </c>
      <c r="C39" s="53" t="s">
        <v>21</v>
      </c>
      <c r="D39" s="54" t="s">
        <v>1</v>
      </c>
      <c r="E39" s="4" t="s">
        <v>4</v>
      </c>
      <c r="F39" s="4" t="s">
        <v>5</v>
      </c>
      <c r="H39" s="34"/>
    </row>
    <row r="40" spans="1:8" ht="20.25" thickBot="1">
      <c r="A40" s="36" t="str">
        <f>BIRDIES!A10</f>
        <v>JUAREZ GOÑI BENJAMIN</v>
      </c>
      <c r="B40" s="47" t="str">
        <f>BIRDIES!B10</f>
        <v>TGC</v>
      </c>
      <c r="C40" s="37">
        <f>BIRDIES!C10</f>
        <v>41730</v>
      </c>
      <c r="D40" s="47">
        <f>BIRDIES!D10</f>
        <v>3</v>
      </c>
      <c r="E40" s="58">
        <f>BIRDIES!E10</f>
        <v>38</v>
      </c>
      <c r="F40" s="57" t="s">
        <v>10</v>
      </c>
      <c r="G40" s="11" t="s">
        <v>15</v>
      </c>
      <c r="H40" s="34"/>
    </row>
    <row r="41" spans="1:8" ht="20.25" thickBot="1">
      <c r="A41" s="36" t="str">
        <f>BIRDIES!A11</f>
        <v>LAMORTE JUAN SEBASTIAN</v>
      </c>
      <c r="B41" s="47" t="str">
        <f>BIRDIES!B11</f>
        <v>CG</v>
      </c>
      <c r="C41" s="37">
        <f>BIRDIES!C11</f>
        <v>42587</v>
      </c>
      <c r="D41" s="47">
        <f>BIRDIES!D11</f>
        <v>7</v>
      </c>
      <c r="E41" s="58">
        <f>BIRDIES!E11</f>
        <v>40</v>
      </c>
      <c r="F41" s="57" t="s">
        <v>10</v>
      </c>
      <c r="G41" s="11" t="s">
        <v>16</v>
      </c>
      <c r="H41" s="34"/>
    </row>
    <row r="42" spans="1:8" ht="20.25" thickBot="1">
      <c r="A42" s="36" t="str">
        <f>BIRDIES!A12</f>
        <v>RIVAS BAUTISTA</v>
      </c>
      <c r="B42" s="47" t="str">
        <f>BIRDIES!B12</f>
        <v>CMDP</v>
      </c>
      <c r="C42" s="37">
        <f>BIRDIES!C12</f>
        <v>41775</v>
      </c>
      <c r="D42" s="47">
        <f>BIRDIES!D12</f>
        <v>9</v>
      </c>
      <c r="E42" s="58">
        <f>BIRDIES!E12</f>
        <v>46</v>
      </c>
      <c r="F42" s="59">
        <f>(E42-D42)</f>
        <v>37</v>
      </c>
      <c r="G42" s="11" t="s">
        <v>17</v>
      </c>
      <c r="H42" s="34"/>
    </row>
    <row r="43" spans="1:8" ht="19.5">
      <c r="A43" s="43"/>
      <c r="B43" s="44"/>
      <c r="C43" s="45"/>
      <c r="D43" s="51"/>
      <c r="E43" s="56"/>
      <c r="H43" s="34"/>
    </row>
    <row r="44" spans="1:8" ht="19.5">
      <c r="A44" s="43"/>
      <c r="B44" s="44"/>
      <c r="C44" s="45"/>
      <c r="D44" s="189"/>
      <c r="E44" s="56"/>
      <c r="H44" s="34"/>
    </row>
    <row r="45" spans="1:8" ht="19.5">
      <c r="A45" s="43"/>
      <c r="B45" s="44"/>
      <c r="C45" s="45"/>
      <c r="D45" s="189"/>
      <c r="E45" s="56"/>
      <c r="H45" s="34"/>
    </row>
    <row r="46" spans="1:8" ht="20.25" thickBot="1">
      <c r="A46" s="43"/>
      <c r="B46" s="44"/>
      <c r="C46" s="45"/>
      <c r="D46" s="51"/>
      <c r="E46" s="56"/>
      <c r="H46" s="34"/>
    </row>
    <row r="47" spans="1:8" ht="20.25" thickBot="1">
      <c r="A47" s="219" t="str">
        <f>PROMOCIONALES!A8</f>
        <v>PROMOCIONALES A HCP.</v>
      </c>
      <c r="B47" s="220"/>
      <c r="C47" s="220"/>
      <c r="D47" s="221"/>
      <c r="E47" s="56"/>
      <c r="H47" s="34"/>
    </row>
    <row r="48" spans="1:8" s="50" customFormat="1" ht="20.25" thickBot="1">
      <c r="A48" s="16" t="s">
        <v>6</v>
      </c>
      <c r="B48" s="53" t="s">
        <v>9</v>
      </c>
      <c r="C48" s="53" t="s">
        <v>21</v>
      </c>
      <c r="D48" s="81" t="s">
        <v>1</v>
      </c>
      <c r="E48" s="4" t="s">
        <v>4</v>
      </c>
      <c r="F48" s="4" t="s">
        <v>5</v>
      </c>
      <c r="H48" s="34"/>
    </row>
    <row r="49" spans="1:8" ht="20.25" thickBot="1">
      <c r="A49" s="36" t="str">
        <f>PROMOCIONALES!A10</f>
        <v>ANTONELLI TOMAS IGNACIO</v>
      </c>
      <c r="B49" s="47" t="str">
        <f>PROMOCIONALES!B10</f>
        <v>SPGC</v>
      </c>
      <c r="C49" s="37">
        <f>PROMOCIONALES!C10</f>
        <v>39100</v>
      </c>
      <c r="D49" s="82">
        <f>PROMOCIONALES!D10</f>
        <v>0</v>
      </c>
      <c r="E49" s="58">
        <f>PROMOCIONALES!E10</f>
        <v>63</v>
      </c>
      <c r="F49" s="57" t="s">
        <v>10</v>
      </c>
      <c r="G49" s="11" t="s">
        <v>15</v>
      </c>
      <c r="H49" s="34"/>
    </row>
    <row r="50" spans="1:8" ht="20.25" thickBot="1">
      <c r="A50" s="263" t="str">
        <f>PROMOCIONALES!A11</f>
        <v>VILLAMIL NICOLAS</v>
      </c>
      <c r="B50" s="264" t="str">
        <f>PROMOCIONALES!B11</f>
        <v>CG</v>
      </c>
      <c r="C50" s="265">
        <f>PROMOCIONALES!C11</f>
        <v>40095</v>
      </c>
      <c r="D50" s="266">
        <f>PROMOCIONALES!D11</f>
        <v>0</v>
      </c>
      <c r="E50" s="58">
        <f>PROMOCIONALES!E11</f>
        <v>66</v>
      </c>
      <c r="F50" s="59">
        <f>(E50-D50)</f>
        <v>66</v>
      </c>
      <c r="G50" s="11" t="s">
        <v>17</v>
      </c>
      <c r="H50" s="34"/>
    </row>
    <row r="51" spans="1:8" ht="20.25" thickBot="1">
      <c r="A51" s="43"/>
      <c r="B51" s="44"/>
      <c r="C51" s="45"/>
      <c r="D51" s="51"/>
      <c r="E51" s="56"/>
      <c r="H51" s="34"/>
    </row>
    <row r="52" spans="1:8" ht="20.25" thickBot="1">
      <c r="A52" s="219" t="s">
        <v>13</v>
      </c>
      <c r="B52" s="220"/>
      <c r="C52" s="220"/>
      <c r="D52" s="221"/>
      <c r="E52" s="56"/>
      <c r="H52" s="34"/>
    </row>
    <row r="53" spans="1:8" ht="20.25" thickBot="1">
      <c r="A53" s="4" t="s">
        <v>0</v>
      </c>
      <c r="B53" s="4" t="s">
        <v>9</v>
      </c>
      <c r="C53" s="40" t="s">
        <v>10</v>
      </c>
      <c r="D53" s="4" t="s">
        <v>22</v>
      </c>
      <c r="E53" s="56"/>
      <c r="H53" s="34"/>
    </row>
    <row r="54" spans="1:8" ht="18" customHeight="1">
      <c r="A54" s="36" t="str">
        <f>'5 H Y H.A. Y GGII'!A10</f>
        <v>VIACAVA TOMAS</v>
      </c>
      <c r="B54" s="47" t="str">
        <f>'5 H Y H.A. Y GGII'!B10</f>
        <v>LPSA</v>
      </c>
      <c r="C54" s="37" t="s">
        <v>10</v>
      </c>
      <c r="D54" s="38">
        <f>'5 H Y H.A. Y GGII'!C10</f>
        <v>25</v>
      </c>
      <c r="E54" s="56"/>
      <c r="H54" s="34"/>
    </row>
    <row r="55" spans="1:8" ht="18" customHeight="1">
      <c r="A55" s="36" t="str">
        <f>'5 H Y H.A. Y GGII'!A11</f>
        <v>ESPESO CATALINA MARIA</v>
      </c>
      <c r="B55" s="47" t="str">
        <f>'5 H Y H.A. Y GGII'!B11</f>
        <v>CG</v>
      </c>
      <c r="C55" s="37" t="s">
        <v>10</v>
      </c>
      <c r="D55" s="38">
        <f>'5 H Y H.A. Y GGII'!C11</f>
        <v>27</v>
      </c>
      <c r="E55" s="56"/>
      <c r="H55" s="34"/>
    </row>
    <row r="56" spans="1:8" ht="18" customHeight="1">
      <c r="A56" s="36" t="str">
        <f>'5 H Y H.A. Y GGII'!A12</f>
        <v>NIZ GUADALUPE</v>
      </c>
      <c r="B56" s="47" t="str">
        <f>'5 H Y H.A. Y GGII'!B12</f>
        <v>CHLP</v>
      </c>
      <c r="C56" s="37" t="s">
        <v>10</v>
      </c>
      <c r="D56" s="38">
        <f>'5 H Y H.A. Y GGII'!C12</f>
        <v>30</v>
      </c>
      <c r="E56" s="56"/>
      <c r="H56" s="34"/>
    </row>
    <row r="57" spans="1:8" ht="18" customHeight="1">
      <c r="A57" s="36" t="str">
        <f>'5 H Y H.A. Y GGII'!A13</f>
        <v>CHOCO JOAQUINA</v>
      </c>
      <c r="B57" s="47" t="str">
        <f>'5 H Y H.A. Y GGII'!B13</f>
        <v>CMDP</v>
      </c>
      <c r="C57" s="37" t="s">
        <v>10</v>
      </c>
      <c r="D57" s="38">
        <f>'5 H Y H.A. Y GGII'!C13</f>
        <v>32</v>
      </c>
      <c r="E57" s="56"/>
      <c r="H57" s="34"/>
    </row>
    <row r="58" spans="1:8" ht="18" customHeight="1">
      <c r="A58" s="36" t="str">
        <f>'5 H Y H.A. Y GGII'!A14</f>
        <v>SALINAS BASCOLO FACUNDO</v>
      </c>
      <c r="B58" s="47" t="str">
        <f>'5 H Y H.A. Y GGII'!B14</f>
        <v>SPGC</v>
      </c>
      <c r="C58" s="37" t="s">
        <v>10</v>
      </c>
      <c r="D58" s="38">
        <f>'5 H Y H.A. Y GGII'!C14</f>
        <v>33</v>
      </c>
      <c r="E58" s="56"/>
      <c r="H58" s="34"/>
    </row>
    <row r="59" spans="1:8" ht="18" customHeight="1">
      <c r="A59" s="36" t="str">
        <f>'5 H Y H.A. Y GGII'!A15</f>
        <v>TRIGO SIMONA</v>
      </c>
      <c r="B59" s="47" t="str">
        <f>'5 H Y H.A. Y GGII'!B15</f>
        <v>GCD</v>
      </c>
      <c r="C59" s="37" t="s">
        <v>10</v>
      </c>
      <c r="D59" s="38">
        <f>'5 H Y H.A. Y GGII'!C15</f>
        <v>35</v>
      </c>
      <c r="E59" s="56"/>
      <c r="H59" s="34"/>
    </row>
    <row r="60" spans="1:8" ht="18" customHeight="1">
      <c r="A60" s="36" t="str">
        <f>'5 H Y H.A. Y GGII'!A16</f>
        <v>ASTESANO FERMIN</v>
      </c>
      <c r="B60" s="47" t="str">
        <f>'5 H Y H.A. Y GGII'!B16</f>
        <v>NGC</v>
      </c>
      <c r="C60" s="37" t="s">
        <v>10</v>
      </c>
      <c r="D60" s="38">
        <f>'5 H Y H.A. Y GGII'!C16</f>
        <v>36</v>
      </c>
      <c r="E60" s="56"/>
      <c r="H60" s="34"/>
    </row>
    <row r="61" spans="1:8" ht="18" customHeight="1">
      <c r="A61" s="36" t="str">
        <f>'5 H Y H.A. Y GGII'!A17</f>
        <v>RODRIGUEZ FERRERO SANTIAGO</v>
      </c>
      <c r="B61" s="47" t="str">
        <f>'5 H Y H.A. Y GGII'!B17</f>
        <v>CEGL</v>
      </c>
      <c r="C61" s="37" t="s">
        <v>10</v>
      </c>
      <c r="D61" s="38">
        <f>'5 H Y H.A. Y GGII'!C17</f>
        <v>37</v>
      </c>
      <c r="E61" s="56"/>
      <c r="H61" s="34"/>
    </row>
    <row r="62" spans="1:8" ht="18" customHeight="1">
      <c r="A62" s="36" t="str">
        <f>'5 H Y H.A. Y GGII'!A18</f>
        <v>VIACAVA FRANCISCO</v>
      </c>
      <c r="B62" s="47" t="str">
        <f>'5 H Y H.A. Y GGII'!B18</f>
        <v>LPSA</v>
      </c>
      <c r="C62" s="37" t="s">
        <v>10</v>
      </c>
      <c r="D62" s="38">
        <f>'5 H Y H.A. Y GGII'!C18</f>
        <v>37</v>
      </c>
      <c r="E62" s="56"/>
      <c r="H62" s="34"/>
    </row>
    <row r="63" spans="1:8" ht="18" customHeight="1">
      <c r="A63" s="36" t="str">
        <f>'5 H Y H.A. Y GGII'!A19</f>
        <v>BUSTILLO MANUEL</v>
      </c>
      <c r="B63" s="47" t="str">
        <f>'5 H Y H.A. Y GGII'!B19</f>
        <v>TGC</v>
      </c>
      <c r="C63" s="37" t="s">
        <v>10</v>
      </c>
      <c r="D63" s="38">
        <f>'5 H Y H.A. Y GGII'!C19</f>
        <v>38</v>
      </c>
      <c r="E63" s="56"/>
      <c r="H63" s="34"/>
    </row>
    <row r="64" spans="1:8" ht="18" customHeight="1">
      <c r="A64" s="36" t="str">
        <f>'5 H Y H.A. Y GGII'!A20</f>
        <v>DIEZ JOAQUIN</v>
      </c>
      <c r="B64" s="47" t="str">
        <f>'5 H Y H.A. Y GGII'!B20</f>
        <v>CMDP</v>
      </c>
      <c r="C64" s="37" t="s">
        <v>10</v>
      </c>
      <c r="D64" s="38">
        <f>'5 H Y H.A. Y GGII'!C20</f>
        <v>38</v>
      </c>
      <c r="E64" s="56"/>
      <c r="H64" s="34"/>
    </row>
    <row r="65" spans="1:8" ht="18" customHeight="1">
      <c r="A65" s="36" t="str">
        <f>'5 H Y H.A. Y GGII'!A21</f>
        <v>BIONDELLI BOSSO ANGELINA</v>
      </c>
      <c r="B65" s="47" t="str">
        <f>'5 H Y H.A. Y GGII'!B21</f>
        <v>SPGC</v>
      </c>
      <c r="C65" s="37" t="s">
        <v>10</v>
      </c>
      <c r="D65" s="38">
        <f>'5 H Y H.A. Y GGII'!C21</f>
        <v>39</v>
      </c>
      <c r="E65" s="56"/>
      <c r="H65" s="34"/>
    </row>
    <row r="66" spans="1:8" ht="18" customHeight="1">
      <c r="A66" s="36" t="str">
        <f>'5 H Y H.A. Y GGII'!A22</f>
        <v>PRESSO PEREYRA OLIVIA</v>
      </c>
      <c r="B66" s="47" t="str">
        <f>'5 H Y H.A. Y GGII'!B22</f>
        <v>TGC</v>
      </c>
      <c r="C66" s="37" t="s">
        <v>10</v>
      </c>
      <c r="D66" s="38">
        <f>'5 H Y H.A. Y GGII'!C22</f>
        <v>46</v>
      </c>
      <c r="E66" s="56"/>
      <c r="H66" s="34"/>
    </row>
  </sheetData>
  <mergeCells count="14">
    <mergeCell ref="A6:D6"/>
    <mergeCell ref="A52:D52"/>
    <mergeCell ref="A8:F8"/>
    <mergeCell ref="A14:F14"/>
    <mergeCell ref="A20:F20"/>
    <mergeCell ref="A26:F26"/>
    <mergeCell ref="A32:F32"/>
    <mergeCell ref="A38:F38"/>
    <mergeCell ref="A47:D47"/>
    <mergeCell ref="A1:D1"/>
    <mergeCell ref="A2:D2"/>
    <mergeCell ref="A3:D3"/>
    <mergeCell ref="A4:D4"/>
    <mergeCell ref="A5:D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L142"/>
  <sheetViews>
    <sheetView zoomScaleNormal="100" workbookViewId="0">
      <selection sqref="A1:H1"/>
    </sheetView>
  </sheetViews>
  <sheetFormatPr baseColWidth="10" defaultRowHeight="18"/>
  <cols>
    <col min="1" max="1" width="5.5703125" style="98" bestFit="1" customWidth="1"/>
    <col min="2" max="2" width="3.42578125" style="30" customWidth="1"/>
    <col min="3" max="3" width="23.7109375" style="100" customWidth="1"/>
    <col min="4" max="4" width="4.85546875" style="99" bestFit="1" customWidth="1"/>
    <col min="5" max="5" width="23.7109375" style="100" customWidth="1"/>
    <col min="6" max="6" width="4.85546875" style="99" bestFit="1" customWidth="1"/>
    <col min="7" max="7" width="23.7109375" style="100" customWidth="1"/>
    <col min="8" max="8" width="4.85546875" style="99" bestFit="1" customWidth="1"/>
    <col min="9" max="9" width="1.85546875" style="30" bestFit="1" customWidth="1"/>
    <col min="10" max="10" width="3.5703125" bestFit="1" customWidth="1"/>
    <col min="11" max="11" width="16.5703125" style="30" bestFit="1" customWidth="1"/>
    <col min="12" max="12" width="2.140625" style="30" bestFit="1" customWidth="1"/>
    <col min="13" max="13" width="2" style="30" bestFit="1" customWidth="1"/>
    <col min="14" max="16384" width="11.42578125" style="30"/>
  </cols>
  <sheetData>
    <row r="1" spans="1:9" s="60" customFormat="1" ht="16.5" thickBot="1">
      <c r="A1" s="244" t="s">
        <v>49</v>
      </c>
      <c r="B1" s="244"/>
      <c r="C1" s="244"/>
      <c r="D1" s="244"/>
      <c r="E1" s="244"/>
      <c r="F1" s="244"/>
      <c r="G1" s="244"/>
      <c r="H1" s="244"/>
    </row>
    <row r="2" spans="1:9" s="60" customFormat="1" ht="16.5" thickBot="1">
      <c r="A2" s="245" t="s">
        <v>7</v>
      </c>
      <c r="B2" s="246"/>
      <c r="C2" s="246"/>
      <c r="D2" s="246"/>
      <c r="E2" s="246"/>
      <c r="F2" s="246"/>
      <c r="G2" s="246"/>
      <c r="H2" s="247"/>
    </row>
    <row r="3" spans="1:9" s="124" customFormat="1" ht="15.75">
      <c r="A3" s="248" t="s">
        <v>47</v>
      </c>
      <c r="B3" s="248"/>
      <c r="C3" s="248"/>
      <c r="D3" s="248"/>
      <c r="E3" s="248"/>
      <c r="F3" s="248"/>
      <c r="G3" s="248"/>
      <c r="H3" s="248"/>
    </row>
    <row r="4" spans="1:9" s="60" customFormat="1" ht="15">
      <c r="A4" s="249" t="s">
        <v>50</v>
      </c>
      <c r="B4" s="249"/>
      <c r="C4" s="249"/>
      <c r="D4" s="249"/>
      <c r="E4" s="249"/>
      <c r="F4" s="249"/>
      <c r="G4" s="249"/>
      <c r="H4" s="249"/>
    </row>
    <row r="5" spans="1:9" s="124" customFormat="1" ht="16.5" thickBot="1">
      <c r="A5" s="250" t="s">
        <v>51</v>
      </c>
      <c r="B5" s="250"/>
      <c r="C5" s="250"/>
      <c r="D5" s="250"/>
      <c r="E5" s="250"/>
      <c r="F5" s="250"/>
      <c r="G5" s="250"/>
      <c r="H5" s="250"/>
    </row>
    <row r="6" spans="1:9" s="125" customFormat="1" ht="12" thickBot="1">
      <c r="A6" s="251" t="s">
        <v>52</v>
      </c>
      <c r="B6" s="252"/>
      <c r="C6" s="252"/>
      <c r="D6" s="252"/>
      <c r="E6" s="252"/>
      <c r="F6" s="252"/>
      <c r="G6" s="252"/>
      <c r="H6" s="253"/>
    </row>
    <row r="7" spans="1:9" s="125" customFormat="1" ht="12" thickBot="1">
      <c r="A7" s="229" t="s">
        <v>53</v>
      </c>
      <c r="B7" s="230"/>
      <c r="C7" s="230"/>
      <c r="D7" s="230"/>
      <c r="E7" s="230"/>
      <c r="F7" s="230"/>
      <c r="G7" s="230"/>
      <c r="H7" s="231"/>
      <c r="I7" s="126">
        <f t="shared" ref="I7:I69" si="0">COUNTA(C7,E7,G7)</f>
        <v>0</v>
      </c>
    </row>
    <row r="8" spans="1:9" s="125" customFormat="1" ht="11.25">
      <c r="A8" s="275">
        <v>0.38750000000000001</v>
      </c>
      <c r="B8" s="128"/>
      <c r="C8" s="129" t="s">
        <v>54</v>
      </c>
      <c r="D8" s="130">
        <v>27.4</v>
      </c>
      <c r="E8" s="131" t="s">
        <v>55</v>
      </c>
      <c r="F8" s="132">
        <v>26.8</v>
      </c>
      <c r="G8" s="131" t="s">
        <v>56</v>
      </c>
      <c r="H8" s="133">
        <v>25.6</v>
      </c>
      <c r="I8" s="134">
        <f t="shared" si="0"/>
        <v>3</v>
      </c>
    </row>
    <row r="9" spans="1:9" s="125" customFormat="1" ht="11.25">
      <c r="A9" s="275">
        <v>0.39374999999999999</v>
      </c>
      <c r="B9" s="135"/>
      <c r="C9" s="136" t="s">
        <v>57</v>
      </c>
      <c r="D9" s="137">
        <v>25.1</v>
      </c>
      <c r="E9" s="138" t="s">
        <v>58</v>
      </c>
      <c r="F9" s="139">
        <v>24.8</v>
      </c>
      <c r="G9" s="136" t="s">
        <v>59</v>
      </c>
      <c r="H9" s="140">
        <v>24</v>
      </c>
      <c r="I9" s="134">
        <f t="shared" si="0"/>
        <v>3</v>
      </c>
    </row>
    <row r="10" spans="1:9" s="125" customFormat="1" ht="11.25">
      <c r="A10" s="275">
        <v>0.4</v>
      </c>
      <c r="B10" s="135"/>
      <c r="C10" s="136" t="s">
        <v>60</v>
      </c>
      <c r="D10" s="139">
        <v>23</v>
      </c>
      <c r="E10" s="138" t="s">
        <v>61</v>
      </c>
      <c r="F10" s="139">
        <v>21.5</v>
      </c>
      <c r="G10" s="138" t="s">
        <v>62</v>
      </c>
      <c r="H10" s="140">
        <v>19</v>
      </c>
      <c r="I10" s="134">
        <f t="shared" si="0"/>
        <v>3</v>
      </c>
    </row>
    <row r="11" spans="1:9" s="125" customFormat="1" ht="11.25">
      <c r="A11" s="275">
        <v>0.40625</v>
      </c>
      <c r="B11" s="135"/>
      <c r="C11" s="136" t="s">
        <v>63</v>
      </c>
      <c r="D11" s="139">
        <v>17.3</v>
      </c>
      <c r="E11" s="136" t="s">
        <v>64</v>
      </c>
      <c r="F11" s="139">
        <v>17</v>
      </c>
      <c r="G11" s="136" t="s">
        <v>65</v>
      </c>
      <c r="H11" s="140">
        <v>13.8</v>
      </c>
      <c r="I11" s="134">
        <f t="shared" si="0"/>
        <v>3</v>
      </c>
    </row>
    <row r="12" spans="1:9" s="125" customFormat="1" ht="11.25">
      <c r="A12" s="275">
        <v>0.41249999999999998</v>
      </c>
      <c r="B12" s="135"/>
      <c r="C12" s="138" t="s">
        <v>66</v>
      </c>
      <c r="D12" s="139">
        <v>12.3</v>
      </c>
      <c r="E12" s="136" t="s">
        <v>67</v>
      </c>
      <c r="F12" s="139">
        <v>11.9</v>
      </c>
      <c r="G12" s="138" t="s">
        <v>68</v>
      </c>
      <c r="H12" s="140">
        <v>11.9</v>
      </c>
      <c r="I12" s="134">
        <f t="shared" si="0"/>
        <v>3</v>
      </c>
    </row>
    <row r="13" spans="1:9" s="125" customFormat="1" ht="11.25">
      <c r="A13" s="275">
        <v>0.41875000000000001</v>
      </c>
      <c r="B13" s="135"/>
      <c r="C13" s="138" t="s">
        <v>69</v>
      </c>
      <c r="D13" s="139">
        <v>11.1</v>
      </c>
      <c r="E13" s="138" t="s">
        <v>70</v>
      </c>
      <c r="F13" s="139">
        <v>10.8</v>
      </c>
      <c r="G13" s="138" t="s">
        <v>71</v>
      </c>
      <c r="H13" s="140">
        <v>9.6</v>
      </c>
      <c r="I13" s="134">
        <f t="shared" si="0"/>
        <v>3</v>
      </c>
    </row>
    <row r="14" spans="1:9" s="125" customFormat="1" ht="11.25">
      <c r="A14" s="275">
        <v>0.42499999999999999</v>
      </c>
      <c r="B14" s="135"/>
      <c r="C14" s="138" t="s">
        <v>72</v>
      </c>
      <c r="D14" s="139">
        <v>8.6999999999999993</v>
      </c>
      <c r="E14" s="138" t="s">
        <v>73</v>
      </c>
      <c r="F14" s="139">
        <v>8</v>
      </c>
      <c r="G14" s="138" t="s">
        <v>74</v>
      </c>
      <c r="H14" s="140">
        <v>7.4</v>
      </c>
      <c r="I14" s="134">
        <f t="shared" si="0"/>
        <v>3</v>
      </c>
    </row>
    <row r="15" spans="1:9" s="125" customFormat="1" ht="12" thickBot="1">
      <c r="A15" s="275">
        <v>0.43125000000000002</v>
      </c>
      <c r="B15" s="141"/>
      <c r="C15" s="142" t="s">
        <v>75</v>
      </c>
      <c r="D15" s="143">
        <v>6.7</v>
      </c>
      <c r="E15" s="142" t="s">
        <v>76</v>
      </c>
      <c r="F15" s="143">
        <v>3.6</v>
      </c>
      <c r="G15" s="142" t="s">
        <v>77</v>
      </c>
      <c r="H15" s="144">
        <v>3.5</v>
      </c>
      <c r="I15" s="134">
        <f t="shared" si="0"/>
        <v>3</v>
      </c>
    </row>
    <row r="16" spans="1:9" s="125" customFormat="1" ht="12" thickBot="1">
      <c r="A16" s="229" t="s">
        <v>78</v>
      </c>
      <c r="B16" s="234"/>
      <c r="C16" s="234"/>
      <c r="D16" s="234"/>
      <c r="E16" s="234"/>
      <c r="F16" s="234"/>
      <c r="G16" s="234"/>
      <c r="H16" s="235"/>
      <c r="I16" s="126">
        <f t="shared" si="0"/>
        <v>0</v>
      </c>
    </row>
    <row r="17" spans="1:9" s="125" customFormat="1" ht="11.25">
      <c r="A17" s="281">
        <v>0.4375</v>
      </c>
      <c r="B17" s="145"/>
      <c r="C17" s="146" t="s">
        <v>79</v>
      </c>
      <c r="D17" s="147">
        <v>33.4</v>
      </c>
      <c r="E17" s="146" t="s">
        <v>80</v>
      </c>
      <c r="F17" s="147">
        <v>32.6</v>
      </c>
      <c r="G17" s="146" t="s">
        <v>81</v>
      </c>
      <c r="H17" s="148">
        <v>31.6</v>
      </c>
      <c r="I17" s="134">
        <f t="shared" si="0"/>
        <v>3</v>
      </c>
    </row>
    <row r="18" spans="1:9" s="125" customFormat="1" ht="11.25">
      <c r="A18" s="275">
        <v>0.44374999999999998</v>
      </c>
      <c r="B18" s="135"/>
      <c r="C18" s="136" t="s">
        <v>82</v>
      </c>
      <c r="D18" s="137">
        <v>19</v>
      </c>
      <c r="E18" s="136" t="s">
        <v>83</v>
      </c>
      <c r="F18" s="137">
        <v>17.2</v>
      </c>
      <c r="G18" s="136" t="s">
        <v>84</v>
      </c>
      <c r="H18" s="149">
        <v>13.4</v>
      </c>
      <c r="I18" s="134">
        <f t="shared" si="0"/>
        <v>3</v>
      </c>
    </row>
    <row r="19" spans="1:9" s="125" customFormat="1" ht="11.25">
      <c r="A19" s="275">
        <v>0.45</v>
      </c>
      <c r="B19" s="135"/>
      <c r="C19" s="136" t="s">
        <v>85</v>
      </c>
      <c r="D19" s="137">
        <v>12</v>
      </c>
      <c r="E19" s="136" t="s">
        <v>86</v>
      </c>
      <c r="F19" s="137">
        <v>8.8000000000000007</v>
      </c>
      <c r="G19" s="136" t="s">
        <v>87</v>
      </c>
      <c r="H19" s="149">
        <v>7.9</v>
      </c>
      <c r="I19" s="134">
        <f t="shared" si="0"/>
        <v>3</v>
      </c>
    </row>
    <row r="20" spans="1:9" s="125" customFormat="1" ht="11.25">
      <c r="A20" s="275">
        <v>0.45624999999999999</v>
      </c>
      <c r="B20" s="135"/>
      <c r="C20" s="136" t="s">
        <v>88</v>
      </c>
      <c r="D20" s="137">
        <v>7.6</v>
      </c>
      <c r="E20" s="136" t="s">
        <v>89</v>
      </c>
      <c r="F20" s="137">
        <v>7.2</v>
      </c>
      <c r="G20" s="136" t="s">
        <v>90</v>
      </c>
      <c r="H20" s="149">
        <v>6.1</v>
      </c>
      <c r="I20" s="134">
        <f t="shared" si="0"/>
        <v>3</v>
      </c>
    </row>
    <row r="21" spans="1:9" s="125" customFormat="1" ht="11.25">
      <c r="A21" s="275">
        <v>0.46250000000000002</v>
      </c>
      <c r="B21" s="135"/>
      <c r="C21" s="136" t="s">
        <v>91</v>
      </c>
      <c r="D21" s="137">
        <v>5.2</v>
      </c>
      <c r="E21" s="136" t="s">
        <v>92</v>
      </c>
      <c r="F21" s="137">
        <v>2</v>
      </c>
      <c r="G21" s="136" t="s">
        <v>93</v>
      </c>
      <c r="H21" s="149">
        <v>1.5</v>
      </c>
      <c r="I21" s="134">
        <f t="shared" si="0"/>
        <v>3</v>
      </c>
    </row>
    <row r="22" spans="1:9" s="125" customFormat="1" ht="11.25">
      <c r="A22" s="275">
        <v>0.46875</v>
      </c>
      <c r="B22" s="135"/>
      <c r="C22" s="136" t="s">
        <v>94</v>
      </c>
      <c r="D22" s="137">
        <v>0.9</v>
      </c>
      <c r="E22" s="136" t="s">
        <v>95</v>
      </c>
      <c r="F22" s="137">
        <v>0.7</v>
      </c>
      <c r="G22" s="136" t="s">
        <v>96</v>
      </c>
      <c r="H22" s="149">
        <v>1</v>
      </c>
      <c r="I22" s="134">
        <f t="shared" si="0"/>
        <v>3</v>
      </c>
    </row>
    <row r="23" spans="1:9" s="125" customFormat="1" ht="12" thickBot="1">
      <c r="A23" s="275">
        <v>0.47500000000000098</v>
      </c>
      <c r="B23" s="141"/>
      <c r="C23" s="150" t="s">
        <v>97</v>
      </c>
      <c r="D23" s="151">
        <v>0.3</v>
      </c>
      <c r="E23" s="150" t="s">
        <v>98</v>
      </c>
      <c r="F23" s="151">
        <v>-1.2</v>
      </c>
      <c r="G23" s="150" t="s">
        <v>99</v>
      </c>
      <c r="H23" s="152">
        <v>-1.1000000000000001</v>
      </c>
      <c r="I23" s="134">
        <f t="shared" si="0"/>
        <v>3</v>
      </c>
    </row>
    <row r="24" spans="1:9" s="125" customFormat="1" ht="12" thickBot="1">
      <c r="A24" s="229" t="s">
        <v>100</v>
      </c>
      <c r="B24" s="234"/>
      <c r="C24" s="234"/>
      <c r="D24" s="234"/>
      <c r="E24" s="234"/>
      <c r="F24" s="234"/>
      <c r="G24" s="234"/>
      <c r="H24" s="235"/>
      <c r="I24" s="126">
        <f t="shared" si="0"/>
        <v>0</v>
      </c>
    </row>
    <row r="25" spans="1:9" s="125" customFormat="1" ht="11.25">
      <c r="A25" s="153">
        <v>0.48125000000000101</v>
      </c>
      <c r="B25" s="135"/>
      <c r="C25" s="136" t="s">
        <v>101</v>
      </c>
      <c r="D25" s="154">
        <v>37.5</v>
      </c>
      <c r="E25" s="136" t="s">
        <v>102</v>
      </c>
      <c r="F25" s="154">
        <v>9.1999999999999993</v>
      </c>
      <c r="G25" s="155"/>
      <c r="H25" s="156"/>
      <c r="I25" s="134">
        <f t="shared" si="0"/>
        <v>2</v>
      </c>
    </row>
    <row r="26" spans="1:9" s="125" customFormat="1" ht="12" thickBot="1">
      <c r="A26" s="153">
        <v>0.48750000000000099</v>
      </c>
      <c r="B26" s="135"/>
      <c r="C26" s="136" t="s">
        <v>103</v>
      </c>
      <c r="D26" s="154">
        <v>6.1</v>
      </c>
      <c r="E26" s="136" t="s">
        <v>104</v>
      </c>
      <c r="F26" s="154">
        <v>7.5</v>
      </c>
      <c r="G26" s="155" t="s">
        <v>105</v>
      </c>
      <c r="H26" s="156">
        <v>2.7</v>
      </c>
      <c r="I26" s="134">
        <f t="shared" si="0"/>
        <v>3</v>
      </c>
    </row>
    <row r="27" spans="1:9" s="125" customFormat="1" ht="12" thickBot="1">
      <c r="A27" s="229" t="s">
        <v>106</v>
      </c>
      <c r="B27" s="236"/>
      <c r="C27" s="236"/>
      <c r="D27" s="236"/>
      <c r="E27" s="236"/>
      <c r="F27" s="236"/>
      <c r="G27" s="236"/>
      <c r="H27" s="237"/>
      <c r="I27" s="126">
        <f t="shared" si="0"/>
        <v>0</v>
      </c>
    </row>
    <row r="28" spans="1:9" s="125" customFormat="1" ht="11.25">
      <c r="A28" s="153">
        <v>0.49375000000000102</v>
      </c>
      <c r="B28" s="135"/>
      <c r="C28" s="157" t="s">
        <v>107</v>
      </c>
      <c r="D28" s="137">
        <v>39.5</v>
      </c>
      <c r="E28" s="186" t="s">
        <v>108</v>
      </c>
      <c r="F28" s="137">
        <v>11.2</v>
      </c>
      <c r="G28" s="136"/>
      <c r="H28" s="149"/>
      <c r="I28" s="134">
        <v>1</v>
      </c>
    </row>
    <row r="29" spans="1:9" s="125" customFormat="1" ht="11.25">
      <c r="A29" s="153">
        <v>0.500000000000001</v>
      </c>
      <c r="B29" s="135"/>
      <c r="C29" s="157" t="s">
        <v>109</v>
      </c>
      <c r="D29" s="137">
        <v>4.5999999999999996</v>
      </c>
      <c r="E29" s="157" t="s">
        <v>110</v>
      </c>
      <c r="F29" s="137">
        <v>3.8</v>
      </c>
      <c r="G29" s="157" t="s">
        <v>111</v>
      </c>
      <c r="H29" s="149">
        <v>3.2</v>
      </c>
      <c r="I29" s="134">
        <f t="shared" si="0"/>
        <v>3</v>
      </c>
    </row>
    <row r="30" spans="1:9" s="125" customFormat="1" ht="12" thickBot="1">
      <c r="A30" s="153">
        <v>0.50625000000000098</v>
      </c>
      <c r="B30" s="135"/>
      <c r="C30" s="157" t="s">
        <v>112</v>
      </c>
      <c r="D30" s="137">
        <v>1.9</v>
      </c>
      <c r="E30" s="157" t="s">
        <v>113</v>
      </c>
      <c r="F30" s="137">
        <v>0.4</v>
      </c>
      <c r="G30" s="157" t="s">
        <v>114</v>
      </c>
      <c r="H30" s="149">
        <v>-1.7</v>
      </c>
      <c r="I30" s="134">
        <f t="shared" si="0"/>
        <v>3</v>
      </c>
    </row>
    <row r="31" spans="1:9" s="125" customFormat="1" ht="12" thickBot="1">
      <c r="A31" s="229" t="s">
        <v>115</v>
      </c>
      <c r="B31" s="236"/>
      <c r="C31" s="236"/>
      <c r="D31" s="236"/>
      <c r="E31" s="236"/>
      <c r="F31" s="236"/>
      <c r="G31" s="236"/>
      <c r="H31" s="237"/>
      <c r="I31" s="126">
        <f t="shared" si="0"/>
        <v>0</v>
      </c>
    </row>
    <row r="32" spans="1:9" s="125" customFormat="1" ht="11.25">
      <c r="A32" s="158">
        <v>0.51250000000000095</v>
      </c>
      <c r="B32" s="135"/>
      <c r="C32" s="157" t="s">
        <v>116</v>
      </c>
      <c r="D32" s="137">
        <v>20.399999999999999</v>
      </c>
      <c r="E32" s="157" t="s">
        <v>117</v>
      </c>
      <c r="F32" s="137">
        <v>13.4</v>
      </c>
      <c r="G32" s="157" t="s">
        <v>118</v>
      </c>
      <c r="H32" s="149">
        <v>5.9</v>
      </c>
      <c r="I32" s="134">
        <f t="shared" si="0"/>
        <v>3</v>
      </c>
    </row>
    <row r="33" spans="1:10" s="125" customFormat="1" ht="12" thickBot="1">
      <c r="A33" s="153">
        <v>0.51875000000000104</v>
      </c>
      <c r="B33" s="135"/>
      <c r="C33" s="157" t="s">
        <v>119</v>
      </c>
      <c r="D33" s="137">
        <v>30</v>
      </c>
      <c r="E33" s="157" t="s">
        <v>120</v>
      </c>
      <c r="F33" s="137">
        <v>21.7</v>
      </c>
      <c r="G33" s="157" t="s">
        <v>121</v>
      </c>
      <c r="H33" s="149">
        <v>20.8</v>
      </c>
      <c r="I33" s="134">
        <f t="shared" si="0"/>
        <v>3</v>
      </c>
    </row>
    <row r="34" spans="1:10" s="125" customFormat="1" ht="12" thickBot="1">
      <c r="A34" s="159">
        <v>0.52500000000000102</v>
      </c>
      <c r="B34" s="141"/>
      <c r="C34" s="160" t="s">
        <v>122</v>
      </c>
      <c r="D34" s="151">
        <v>36.9</v>
      </c>
      <c r="E34" s="160" t="s">
        <v>123</v>
      </c>
      <c r="F34" s="151">
        <v>36.799999999999997</v>
      </c>
      <c r="G34" s="150"/>
      <c r="H34" s="152"/>
      <c r="I34" s="134">
        <f t="shared" si="0"/>
        <v>2</v>
      </c>
      <c r="J34" s="161">
        <f>SUM(I8:I34)</f>
        <v>65</v>
      </c>
    </row>
    <row r="35" spans="1:10" s="125" customFormat="1" ht="12" thickBot="1">
      <c r="A35" s="162"/>
      <c r="I35" s="126">
        <f t="shared" si="0"/>
        <v>0</v>
      </c>
    </row>
    <row r="36" spans="1:10" s="125" customFormat="1" ht="12" thickBot="1">
      <c r="A36" s="241" t="s">
        <v>124</v>
      </c>
      <c r="B36" s="242"/>
      <c r="C36" s="242"/>
      <c r="D36" s="242"/>
      <c r="E36" s="242"/>
      <c r="F36" s="242"/>
      <c r="G36" s="242"/>
      <c r="H36" s="243"/>
      <c r="I36" s="126">
        <f t="shared" si="0"/>
        <v>0</v>
      </c>
    </row>
    <row r="37" spans="1:10" s="125" customFormat="1" ht="12" thickBot="1">
      <c r="A37" s="229" t="s">
        <v>125</v>
      </c>
      <c r="B37" s="230"/>
      <c r="C37" s="230"/>
      <c r="D37" s="230"/>
      <c r="E37" s="230"/>
      <c r="F37" s="230"/>
      <c r="G37" s="230"/>
      <c r="H37" s="231"/>
      <c r="I37" s="126">
        <f t="shared" si="0"/>
        <v>0</v>
      </c>
    </row>
    <row r="38" spans="1:10" s="125" customFormat="1" ht="11.25">
      <c r="A38" s="275">
        <v>0.531250000000001</v>
      </c>
      <c r="B38" s="128"/>
      <c r="C38" s="163" t="s">
        <v>126</v>
      </c>
      <c r="D38" s="164" t="s">
        <v>10</v>
      </c>
      <c r="E38" s="131" t="s">
        <v>127</v>
      </c>
      <c r="F38" s="164" t="s">
        <v>10</v>
      </c>
      <c r="G38" s="163" t="s">
        <v>128</v>
      </c>
      <c r="H38" s="165">
        <v>54</v>
      </c>
      <c r="I38" s="134">
        <f t="shared" si="0"/>
        <v>3</v>
      </c>
    </row>
    <row r="39" spans="1:10" s="125" customFormat="1" ht="11.25">
      <c r="A39" s="275">
        <v>0.53750000000000098</v>
      </c>
      <c r="B39" s="135"/>
      <c r="C39" s="136" t="s">
        <v>129</v>
      </c>
      <c r="D39" s="154">
        <v>48.8</v>
      </c>
      <c r="E39" s="136" t="s">
        <v>130</v>
      </c>
      <c r="F39" s="154">
        <v>54</v>
      </c>
      <c r="G39" s="155" t="s">
        <v>131</v>
      </c>
      <c r="H39" s="156">
        <v>54</v>
      </c>
      <c r="I39" s="134">
        <f t="shared" si="0"/>
        <v>3</v>
      </c>
    </row>
    <row r="40" spans="1:10" s="125" customFormat="1" ht="11.25">
      <c r="A40" s="275">
        <v>0.54375000000000095</v>
      </c>
      <c r="B40" s="135"/>
      <c r="C40" s="136" t="s">
        <v>132</v>
      </c>
      <c r="D40" s="154">
        <v>54</v>
      </c>
      <c r="E40" s="136" t="s">
        <v>133</v>
      </c>
      <c r="F40" s="154" t="s">
        <v>10</v>
      </c>
      <c r="G40" s="155" t="s">
        <v>134</v>
      </c>
      <c r="H40" s="156" t="s">
        <v>10</v>
      </c>
      <c r="I40" s="134">
        <f t="shared" si="0"/>
        <v>3</v>
      </c>
    </row>
    <row r="41" spans="1:10" s="125" customFormat="1" ht="11.25">
      <c r="A41" s="127">
        <v>0.55000000000000104</v>
      </c>
      <c r="B41" s="135"/>
      <c r="C41" s="136" t="s">
        <v>135</v>
      </c>
      <c r="D41" s="154">
        <v>54</v>
      </c>
      <c r="E41" s="136" t="s">
        <v>136</v>
      </c>
      <c r="F41" s="154">
        <v>38.4</v>
      </c>
      <c r="G41" s="155" t="s">
        <v>137</v>
      </c>
      <c r="H41" s="156">
        <v>54</v>
      </c>
      <c r="I41" s="134">
        <f t="shared" si="0"/>
        <v>3</v>
      </c>
    </row>
    <row r="42" spans="1:10" s="125" customFormat="1" ht="11.25">
      <c r="A42" s="127">
        <v>0.55625000000000102</v>
      </c>
      <c r="B42" s="135"/>
      <c r="C42" s="186" t="s">
        <v>138</v>
      </c>
      <c r="D42" s="154">
        <v>51</v>
      </c>
      <c r="E42" s="136" t="s">
        <v>139</v>
      </c>
      <c r="F42" s="154">
        <v>51.3</v>
      </c>
      <c r="G42" s="136" t="s">
        <v>140</v>
      </c>
      <c r="H42" s="156">
        <v>40.1</v>
      </c>
      <c r="I42" s="134">
        <v>2</v>
      </c>
    </row>
    <row r="43" spans="1:10" s="125" customFormat="1" ht="11.25">
      <c r="A43" s="127">
        <v>0.562500000000001</v>
      </c>
      <c r="B43" s="135"/>
      <c r="C43" s="155" t="s">
        <v>141</v>
      </c>
      <c r="D43" s="154" t="s">
        <v>10</v>
      </c>
      <c r="E43" s="136" t="s">
        <v>142</v>
      </c>
      <c r="F43" s="154">
        <v>19.3</v>
      </c>
      <c r="G43" s="136" t="s">
        <v>143</v>
      </c>
      <c r="H43" s="156">
        <v>26.6</v>
      </c>
      <c r="I43" s="134">
        <f t="shared" si="0"/>
        <v>3</v>
      </c>
    </row>
    <row r="44" spans="1:10" s="125" customFormat="1" ht="11.25">
      <c r="A44" s="127">
        <v>0.56875000000000098</v>
      </c>
      <c r="B44" s="135"/>
      <c r="C44" s="155" t="s">
        <v>144</v>
      </c>
      <c r="D44" s="154">
        <v>26.6</v>
      </c>
      <c r="E44" s="136" t="s">
        <v>145</v>
      </c>
      <c r="F44" s="154">
        <v>23</v>
      </c>
      <c r="G44" s="136" t="s">
        <v>146</v>
      </c>
      <c r="H44" s="156">
        <v>11.8</v>
      </c>
      <c r="I44" s="134">
        <f t="shared" si="0"/>
        <v>3</v>
      </c>
    </row>
    <row r="45" spans="1:10" s="125" customFormat="1" ht="11.25">
      <c r="A45" s="232">
        <v>0.57500000000000095</v>
      </c>
      <c r="B45" s="135"/>
      <c r="C45" s="157" t="s">
        <v>147</v>
      </c>
      <c r="D45" s="154" t="s">
        <v>10</v>
      </c>
      <c r="E45" s="166" t="s">
        <v>148</v>
      </c>
      <c r="F45" s="154" t="s">
        <v>10</v>
      </c>
      <c r="G45" s="136"/>
      <c r="H45" s="156"/>
      <c r="I45" s="134">
        <f t="shared" si="0"/>
        <v>2</v>
      </c>
    </row>
    <row r="46" spans="1:10" s="125" customFormat="1" ht="11.25">
      <c r="A46" s="233"/>
      <c r="B46" s="135"/>
      <c r="C46" s="166" t="s">
        <v>149</v>
      </c>
      <c r="D46" s="154">
        <v>54</v>
      </c>
      <c r="E46" s="157" t="s">
        <v>150</v>
      </c>
      <c r="F46" s="154">
        <v>54</v>
      </c>
      <c r="G46" s="136"/>
      <c r="H46" s="167"/>
      <c r="I46" s="134">
        <f t="shared" si="0"/>
        <v>2</v>
      </c>
    </row>
    <row r="47" spans="1:10" s="125" customFormat="1" ht="11.25">
      <c r="A47" s="127">
        <v>0.58125000000000104</v>
      </c>
      <c r="B47" s="135"/>
      <c r="C47" s="166" t="s">
        <v>151</v>
      </c>
      <c r="D47" s="154">
        <v>33.5</v>
      </c>
      <c r="E47" s="157" t="s">
        <v>152</v>
      </c>
      <c r="F47" s="154">
        <v>46.2</v>
      </c>
      <c r="G47" s="157" t="s">
        <v>153</v>
      </c>
      <c r="H47" s="156">
        <v>36.799999999999997</v>
      </c>
      <c r="I47" s="134">
        <f t="shared" si="0"/>
        <v>3</v>
      </c>
    </row>
    <row r="48" spans="1:10" s="125" customFormat="1" ht="12" thickBot="1">
      <c r="A48" s="168">
        <v>0.58750000000000102</v>
      </c>
      <c r="B48" s="141"/>
      <c r="C48" s="169" t="s">
        <v>154</v>
      </c>
      <c r="D48" s="170">
        <v>44.6</v>
      </c>
      <c r="E48" s="160" t="s">
        <v>155</v>
      </c>
      <c r="F48" s="170" t="s">
        <v>10</v>
      </c>
      <c r="G48" s="160" t="s">
        <v>156</v>
      </c>
      <c r="H48" s="171">
        <v>33.299999999999997</v>
      </c>
      <c r="I48" s="134">
        <f t="shared" si="0"/>
        <v>3</v>
      </c>
    </row>
    <row r="49" spans="1:11" s="125" customFormat="1" ht="12" thickBot="1">
      <c r="A49" s="229" t="s">
        <v>157</v>
      </c>
      <c r="B49" s="234"/>
      <c r="C49" s="234"/>
      <c r="D49" s="234"/>
      <c r="E49" s="234"/>
      <c r="F49" s="234"/>
      <c r="G49" s="234"/>
      <c r="H49" s="235"/>
      <c r="I49" s="126">
        <f t="shared" si="0"/>
        <v>0</v>
      </c>
    </row>
    <row r="50" spans="1:11" s="125" customFormat="1" ht="11.25">
      <c r="A50" s="153">
        <v>0.593750000000001</v>
      </c>
      <c r="B50" s="135"/>
      <c r="C50" s="155" t="s">
        <v>158</v>
      </c>
      <c r="D50" s="154">
        <v>28.1</v>
      </c>
      <c r="E50" s="136" t="s">
        <v>159</v>
      </c>
      <c r="F50" s="154">
        <v>19.8</v>
      </c>
      <c r="G50" s="136" t="s">
        <v>160</v>
      </c>
      <c r="H50" s="156">
        <v>33.299999999999997</v>
      </c>
      <c r="I50" s="134">
        <f t="shared" si="0"/>
        <v>3</v>
      </c>
    </row>
    <row r="51" spans="1:11" s="125" customFormat="1" ht="11.25">
      <c r="A51" s="153">
        <v>0.60000000000000098</v>
      </c>
      <c r="B51" s="135"/>
      <c r="C51" s="155" t="s">
        <v>161</v>
      </c>
      <c r="D51" s="154" t="s">
        <v>10</v>
      </c>
      <c r="E51" s="136" t="s">
        <v>162</v>
      </c>
      <c r="F51" s="154" t="s">
        <v>10</v>
      </c>
      <c r="G51" s="136" t="s">
        <v>163</v>
      </c>
      <c r="H51" s="156">
        <v>22.5</v>
      </c>
      <c r="I51" s="134">
        <f t="shared" si="0"/>
        <v>3</v>
      </c>
    </row>
    <row r="52" spans="1:11" s="125" customFormat="1" ht="11.25">
      <c r="A52" s="153">
        <v>0.60625000000000095</v>
      </c>
      <c r="B52" s="135"/>
      <c r="C52" s="155" t="s">
        <v>164</v>
      </c>
      <c r="D52" s="154">
        <v>54</v>
      </c>
      <c r="E52" s="136" t="s">
        <v>165</v>
      </c>
      <c r="F52" s="154" t="s">
        <v>10</v>
      </c>
      <c r="G52" s="136" t="s">
        <v>166</v>
      </c>
      <c r="H52" s="156">
        <v>42.6</v>
      </c>
      <c r="I52" s="134">
        <f t="shared" si="0"/>
        <v>3</v>
      </c>
    </row>
    <row r="53" spans="1:11" s="125" customFormat="1" ht="11.25">
      <c r="A53" s="153">
        <v>0.61250000000000104</v>
      </c>
      <c r="B53" s="135"/>
      <c r="C53" s="155" t="s">
        <v>167</v>
      </c>
      <c r="D53" s="154" t="s">
        <v>10</v>
      </c>
      <c r="E53" s="136" t="s">
        <v>168</v>
      </c>
      <c r="F53" s="154" t="s">
        <v>10</v>
      </c>
      <c r="G53" s="136" t="s">
        <v>169</v>
      </c>
      <c r="H53" s="154" t="s">
        <v>10</v>
      </c>
      <c r="I53" s="134">
        <f t="shared" si="0"/>
        <v>3</v>
      </c>
    </row>
    <row r="54" spans="1:11" s="125" customFormat="1" ht="12" thickBot="1">
      <c r="A54" s="153">
        <v>0.61875000000000102</v>
      </c>
      <c r="B54" s="135"/>
      <c r="C54" s="157" t="s">
        <v>170</v>
      </c>
      <c r="D54" s="154" t="s">
        <v>10</v>
      </c>
      <c r="E54" s="155" t="s">
        <v>171</v>
      </c>
      <c r="F54" s="154" t="s">
        <v>10</v>
      </c>
      <c r="G54" s="155"/>
      <c r="H54" s="154"/>
      <c r="I54" s="134">
        <f t="shared" si="0"/>
        <v>2</v>
      </c>
    </row>
    <row r="55" spans="1:11" s="125" customFormat="1" ht="12" thickBot="1">
      <c r="A55" s="229" t="s">
        <v>172</v>
      </c>
      <c r="B55" s="236"/>
      <c r="C55" s="236"/>
      <c r="D55" s="236"/>
      <c r="E55" s="236"/>
      <c r="F55" s="236"/>
      <c r="G55" s="236"/>
      <c r="H55" s="237"/>
      <c r="I55" s="126">
        <f t="shared" si="0"/>
        <v>0</v>
      </c>
    </row>
    <row r="56" spans="1:11" s="125" customFormat="1" ht="11.25">
      <c r="A56" s="153">
        <v>0.625000000000001</v>
      </c>
      <c r="B56" s="135"/>
      <c r="C56" s="166" t="s">
        <v>173</v>
      </c>
      <c r="D56" s="154" t="s">
        <v>10</v>
      </c>
      <c r="E56" s="157" t="s">
        <v>174</v>
      </c>
      <c r="F56" s="154" t="s">
        <v>10</v>
      </c>
      <c r="G56" s="157" t="s">
        <v>175</v>
      </c>
      <c r="H56" s="156" t="s">
        <v>10</v>
      </c>
      <c r="I56" s="134">
        <f t="shared" si="0"/>
        <v>3</v>
      </c>
    </row>
    <row r="57" spans="1:11" s="125" customFormat="1" ht="11.25">
      <c r="A57" s="153">
        <v>0.63125000000000098</v>
      </c>
      <c r="B57" s="135"/>
      <c r="C57" s="166" t="s">
        <v>176</v>
      </c>
      <c r="D57" s="154" t="s">
        <v>10</v>
      </c>
      <c r="E57" s="157" t="s">
        <v>177</v>
      </c>
      <c r="F57" s="154" t="s">
        <v>10</v>
      </c>
      <c r="G57" s="157" t="s">
        <v>178</v>
      </c>
      <c r="H57" s="156" t="s">
        <v>10</v>
      </c>
      <c r="I57" s="134">
        <f t="shared" si="0"/>
        <v>3</v>
      </c>
    </row>
    <row r="58" spans="1:11" s="125" customFormat="1" ht="11.25">
      <c r="A58" s="153">
        <v>0.63750000000000095</v>
      </c>
      <c r="B58" s="135"/>
      <c r="C58" s="185" t="s">
        <v>179</v>
      </c>
      <c r="D58" s="154" t="s">
        <v>10</v>
      </c>
      <c r="E58" s="136" t="s">
        <v>180</v>
      </c>
      <c r="F58" s="154" t="s">
        <v>10</v>
      </c>
      <c r="G58" s="136" t="s">
        <v>181</v>
      </c>
      <c r="H58" s="156" t="s">
        <v>10</v>
      </c>
      <c r="I58" s="134">
        <v>2</v>
      </c>
    </row>
    <row r="59" spans="1:11" s="125" customFormat="1" ht="11.25">
      <c r="A59" s="153">
        <v>0.64375000000000104</v>
      </c>
      <c r="B59" s="135"/>
      <c r="C59" s="185" t="s">
        <v>182</v>
      </c>
      <c r="D59" s="154" t="s">
        <v>10</v>
      </c>
      <c r="E59" s="136" t="s">
        <v>183</v>
      </c>
      <c r="F59" s="154" t="s">
        <v>10</v>
      </c>
      <c r="G59" s="136" t="s">
        <v>184</v>
      </c>
      <c r="H59" s="156" t="s">
        <v>10</v>
      </c>
      <c r="I59" s="134">
        <v>3</v>
      </c>
      <c r="K59" s="136" t="s">
        <v>222</v>
      </c>
    </row>
    <row r="60" spans="1:11" s="125" customFormat="1" ht="12" thickBot="1">
      <c r="A60" s="153">
        <v>0.65000000000000102</v>
      </c>
      <c r="B60" s="135"/>
      <c r="C60" s="185" t="s">
        <v>185</v>
      </c>
      <c r="D60" s="154" t="s">
        <v>10</v>
      </c>
      <c r="E60" s="136" t="s">
        <v>186</v>
      </c>
      <c r="F60" s="154" t="s">
        <v>10</v>
      </c>
      <c r="G60" s="136" t="s">
        <v>187</v>
      </c>
      <c r="H60" s="156" t="s">
        <v>10</v>
      </c>
      <c r="I60" s="134">
        <v>3</v>
      </c>
      <c r="K60" s="136" t="s">
        <v>223</v>
      </c>
    </row>
    <row r="61" spans="1:11" s="125" customFormat="1" ht="12" thickBot="1">
      <c r="A61" s="238" t="s">
        <v>188</v>
      </c>
      <c r="B61" s="239"/>
      <c r="C61" s="239"/>
      <c r="D61" s="239"/>
      <c r="E61" s="239"/>
      <c r="F61" s="239"/>
      <c r="G61" s="239"/>
      <c r="H61" s="240"/>
      <c r="I61" s="126">
        <f t="shared" si="0"/>
        <v>0</v>
      </c>
    </row>
    <row r="62" spans="1:11" s="125" customFormat="1" ht="12" thickBot="1">
      <c r="A62" s="229" t="s">
        <v>189</v>
      </c>
      <c r="B62" s="236"/>
      <c r="C62" s="236"/>
      <c r="D62" s="236"/>
      <c r="E62" s="236"/>
      <c r="F62" s="236"/>
      <c r="G62" s="236"/>
      <c r="H62" s="237"/>
      <c r="I62" s="126">
        <f t="shared" si="0"/>
        <v>0</v>
      </c>
    </row>
    <row r="63" spans="1:11" s="125" customFormat="1" ht="11.25">
      <c r="A63" s="274">
        <v>0.35416666666666669</v>
      </c>
      <c r="B63" s="135"/>
      <c r="C63" s="136" t="s">
        <v>190</v>
      </c>
      <c r="D63" s="172" t="s">
        <v>10</v>
      </c>
      <c r="E63" s="136" t="s">
        <v>191</v>
      </c>
      <c r="F63" s="172" t="s">
        <v>10</v>
      </c>
      <c r="G63" s="136"/>
      <c r="H63" s="173"/>
      <c r="I63" s="134">
        <f t="shared" si="0"/>
        <v>2</v>
      </c>
    </row>
    <row r="64" spans="1:11" s="125" customFormat="1" ht="12" thickBot="1">
      <c r="A64" s="274">
        <v>0.36041666666666666</v>
      </c>
      <c r="B64" s="135"/>
      <c r="C64" s="166" t="s">
        <v>192</v>
      </c>
      <c r="D64" s="172" t="s">
        <v>10</v>
      </c>
      <c r="E64" s="136" t="s">
        <v>193</v>
      </c>
      <c r="F64" s="172" t="s">
        <v>10</v>
      </c>
      <c r="G64" s="136"/>
      <c r="H64" s="173"/>
      <c r="I64" s="134">
        <f t="shared" si="0"/>
        <v>2</v>
      </c>
    </row>
    <row r="65" spans="1:12" s="125" customFormat="1" ht="12" thickBot="1">
      <c r="A65" s="229" t="s">
        <v>194</v>
      </c>
      <c r="B65" s="230"/>
      <c r="C65" s="230"/>
      <c r="D65" s="230"/>
      <c r="E65" s="230"/>
      <c r="F65" s="230"/>
      <c r="G65" s="230"/>
      <c r="H65" s="231"/>
      <c r="I65" s="126">
        <f t="shared" si="0"/>
        <v>0</v>
      </c>
    </row>
    <row r="66" spans="1:12" s="125" customFormat="1" ht="11.25">
      <c r="A66" s="275">
        <v>0.36666666666666697</v>
      </c>
      <c r="B66" s="128"/>
      <c r="C66" s="174" t="s">
        <v>195</v>
      </c>
      <c r="D66" s="175" t="s">
        <v>10</v>
      </c>
      <c r="E66" s="131" t="s">
        <v>196</v>
      </c>
      <c r="F66" s="164" t="s">
        <v>10</v>
      </c>
      <c r="G66" s="131" t="s">
        <v>197</v>
      </c>
      <c r="H66" s="176" t="s">
        <v>10</v>
      </c>
      <c r="I66" s="134">
        <f t="shared" si="0"/>
        <v>3</v>
      </c>
    </row>
    <row r="67" spans="1:12" s="125" customFormat="1" ht="12" thickBot="1">
      <c r="A67" s="275">
        <v>0.37291666666666701</v>
      </c>
      <c r="B67" s="135"/>
      <c r="C67" s="185" t="s">
        <v>198</v>
      </c>
      <c r="D67" s="172" t="s">
        <v>10</v>
      </c>
      <c r="E67" s="186" t="s">
        <v>199</v>
      </c>
      <c r="F67" s="154">
        <v>52.8</v>
      </c>
      <c r="G67" s="136" t="s">
        <v>200</v>
      </c>
      <c r="H67" s="173" t="s">
        <v>10</v>
      </c>
      <c r="I67" s="134">
        <v>1</v>
      </c>
    </row>
    <row r="68" spans="1:12" s="125" customFormat="1" ht="12" thickBot="1">
      <c r="A68" s="275">
        <v>0.37916666666666698</v>
      </c>
      <c r="B68" s="135"/>
      <c r="C68" s="136" t="s">
        <v>201</v>
      </c>
      <c r="D68" s="154" t="s">
        <v>10</v>
      </c>
      <c r="E68" s="136" t="s">
        <v>202</v>
      </c>
      <c r="F68" s="172">
        <v>54</v>
      </c>
      <c r="G68" s="136"/>
      <c r="H68" s="173"/>
      <c r="I68" s="134">
        <f t="shared" si="0"/>
        <v>2</v>
      </c>
      <c r="J68" s="177">
        <f>SUM(I38:I69)</f>
        <v>71</v>
      </c>
    </row>
    <row r="69" spans="1:12" s="125" customFormat="1" ht="12" thickBot="1">
      <c r="A69" s="276">
        <v>0.38541666666666702</v>
      </c>
      <c r="B69" s="141"/>
      <c r="C69" s="178" t="s">
        <v>203</v>
      </c>
      <c r="D69" s="179" t="s">
        <v>10</v>
      </c>
      <c r="E69" s="150" t="s">
        <v>204</v>
      </c>
      <c r="F69" s="170" t="s">
        <v>10</v>
      </c>
      <c r="G69" s="150" t="s">
        <v>205</v>
      </c>
      <c r="H69" s="171">
        <v>31.3</v>
      </c>
      <c r="I69" s="134">
        <f t="shared" si="0"/>
        <v>3</v>
      </c>
      <c r="J69" s="180">
        <f>SUM(J34+J68)</f>
        <v>136</v>
      </c>
    </row>
    <row r="70" spans="1:12" s="125" customFormat="1" ht="12.75">
      <c r="L70" s="181"/>
    </row>
    <row r="71" spans="1:12" s="125" customFormat="1" ht="12.75">
      <c r="L71" s="181"/>
    </row>
    <row r="72" spans="1:12" s="125" customFormat="1" ht="12.75">
      <c r="L72" s="181"/>
    </row>
    <row r="73" spans="1:12" s="125" customFormat="1" ht="11.25"/>
    <row r="74" spans="1:12" s="125" customFormat="1" ht="11.25">
      <c r="A74" s="182"/>
      <c r="D74" s="183"/>
      <c r="F74" s="183"/>
      <c r="H74" s="183"/>
    </row>
    <row r="75" spans="1:12" s="125" customFormat="1" ht="11.25">
      <c r="A75" s="182"/>
      <c r="D75" s="183"/>
      <c r="F75" s="183"/>
      <c r="H75" s="183"/>
    </row>
    <row r="76" spans="1:12" s="125" customFormat="1" ht="11.25">
      <c r="A76" s="182"/>
      <c r="D76" s="183"/>
      <c r="F76" s="183"/>
      <c r="H76" s="183"/>
    </row>
    <row r="77" spans="1:12" s="125" customFormat="1" ht="11.25">
      <c r="A77" s="182"/>
      <c r="D77" s="183"/>
      <c r="F77" s="183"/>
      <c r="H77" s="183"/>
    </row>
    <row r="78" spans="1:12" s="125" customFormat="1" ht="12.75">
      <c r="A78" s="182"/>
      <c r="D78" s="183"/>
      <c r="F78" s="183"/>
      <c r="H78" s="183"/>
      <c r="K78" s="181"/>
    </row>
    <row r="79" spans="1:12" s="125" customFormat="1" ht="12.75">
      <c r="A79" s="182"/>
      <c r="D79" s="183"/>
      <c r="F79" s="183"/>
      <c r="H79" s="183"/>
      <c r="K79" s="181"/>
    </row>
    <row r="80" spans="1:12" s="125" customFormat="1" ht="12.75">
      <c r="A80" s="182"/>
      <c r="D80" s="183"/>
      <c r="F80" s="183"/>
      <c r="H80" s="183"/>
      <c r="K80" s="181"/>
    </row>
    <row r="81" spans="1:11" s="125" customFormat="1" ht="12.75">
      <c r="A81" s="182"/>
      <c r="D81" s="183"/>
      <c r="F81" s="183"/>
      <c r="H81" s="183"/>
      <c r="K81" s="181"/>
    </row>
    <row r="82" spans="1:11" s="125" customFormat="1" ht="12.75">
      <c r="A82" s="182"/>
      <c r="D82" s="183"/>
      <c r="F82" s="183"/>
      <c r="H82" s="183"/>
      <c r="K82" s="181"/>
    </row>
    <row r="83" spans="1:11" s="125" customFormat="1" ht="12.75">
      <c r="A83" s="182"/>
      <c r="D83" s="183"/>
      <c r="F83" s="183"/>
      <c r="H83" s="183"/>
      <c r="K83" s="181"/>
    </row>
    <row r="84" spans="1:11" s="125" customFormat="1" ht="12.75">
      <c r="A84" s="182"/>
      <c r="D84" s="183"/>
      <c r="F84" s="183"/>
      <c r="H84" s="183"/>
      <c r="K84" s="181"/>
    </row>
    <row r="85" spans="1:11" s="125" customFormat="1" ht="12.75">
      <c r="A85" s="182"/>
      <c r="D85" s="183"/>
      <c r="F85" s="183"/>
      <c r="H85" s="183"/>
      <c r="K85" s="181"/>
    </row>
    <row r="86" spans="1:11" s="125" customFormat="1" ht="12.75">
      <c r="A86" s="182"/>
      <c r="D86" s="183"/>
      <c r="F86" s="183"/>
      <c r="H86" s="183"/>
      <c r="K86" s="181"/>
    </row>
    <row r="87" spans="1:11" s="125" customFormat="1" ht="12.75">
      <c r="A87" s="182"/>
      <c r="D87" s="183"/>
      <c r="F87" s="183"/>
      <c r="H87" s="183"/>
      <c r="K87" s="181"/>
    </row>
    <row r="88" spans="1:11" s="125" customFormat="1" ht="12.75">
      <c r="A88" s="182"/>
      <c r="D88" s="183"/>
      <c r="F88" s="183"/>
      <c r="H88" s="183"/>
      <c r="K88" s="181"/>
    </row>
    <row r="89" spans="1:11" s="125" customFormat="1" ht="12.75">
      <c r="A89" s="182"/>
      <c r="D89" s="183"/>
      <c r="F89" s="183"/>
      <c r="H89" s="183"/>
      <c r="K89" s="181"/>
    </row>
    <row r="90" spans="1:11" s="125" customFormat="1" ht="12.75">
      <c r="A90" s="182"/>
      <c r="D90" s="183"/>
      <c r="F90" s="183"/>
      <c r="H90" s="183"/>
      <c r="K90" s="181"/>
    </row>
    <row r="91" spans="1:11" s="125" customFormat="1" ht="12.75">
      <c r="A91" s="182"/>
      <c r="D91" s="183"/>
      <c r="F91" s="183"/>
      <c r="H91" s="183"/>
      <c r="K91" s="181"/>
    </row>
    <row r="92" spans="1:11" s="125" customFormat="1" ht="12.75">
      <c r="A92" s="182"/>
      <c r="D92" s="183"/>
      <c r="F92" s="183"/>
      <c r="H92" s="183"/>
      <c r="K92" s="181"/>
    </row>
    <row r="93" spans="1:11" s="125" customFormat="1" ht="12.75">
      <c r="A93" s="182"/>
      <c r="D93" s="183"/>
      <c r="F93" s="183"/>
      <c r="H93" s="183"/>
      <c r="K93" s="181"/>
    </row>
    <row r="94" spans="1:11" s="125" customFormat="1" ht="12.75">
      <c r="A94" s="182"/>
      <c r="D94" s="183"/>
      <c r="F94" s="183"/>
      <c r="H94" s="183"/>
      <c r="K94" s="181"/>
    </row>
    <row r="95" spans="1:11" s="125" customFormat="1" ht="12.75">
      <c r="A95" s="182"/>
      <c r="D95" s="183"/>
      <c r="F95" s="183"/>
      <c r="H95" s="183"/>
      <c r="K95" s="181"/>
    </row>
    <row r="96" spans="1:11" s="125" customFormat="1" ht="12.75">
      <c r="A96" s="182"/>
      <c r="D96" s="183"/>
      <c r="F96" s="183"/>
      <c r="H96" s="183"/>
      <c r="K96" s="181"/>
    </row>
    <row r="97" spans="1:11" s="125" customFormat="1" ht="12.75">
      <c r="A97" s="182"/>
      <c r="D97" s="183"/>
      <c r="F97" s="183"/>
      <c r="H97" s="183"/>
      <c r="K97" s="181"/>
    </row>
    <row r="98" spans="1:11" s="125" customFormat="1" ht="12.75">
      <c r="A98" s="182"/>
      <c r="D98" s="183"/>
      <c r="F98" s="183"/>
      <c r="H98" s="183"/>
      <c r="K98" s="181"/>
    </row>
    <row r="99" spans="1:11" s="125" customFormat="1" ht="12.75">
      <c r="A99" s="182"/>
      <c r="D99" s="183"/>
      <c r="F99" s="183"/>
      <c r="H99" s="183"/>
      <c r="K99" s="181"/>
    </row>
    <row r="100" spans="1:11" s="125" customFormat="1" ht="12.75">
      <c r="A100" s="182"/>
      <c r="D100" s="183"/>
      <c r="F100" s="183"/>
      <c r="H100" s="183"/>
      <c r="K100" s="181"/>
    </row>
    <row r="101" spans="1:11" s="125" customFormat="1" ht="12.75">
      <c r="A101" s="182"/>
      <c r="D101" s="183"/>
      <c r="F101" s="183"/>
      <c r="H101" s="183"/>
      <c r="K101" s="181"/>
    </row>
    <row r="102" spans="1:11" s="125" customFormat="1" ht="12.75">
      <c r="A102" s="182"/>
      <c r="D102" s="183"/>
      <c r="F102" s="183"/>
      <c r="H102" s="183"/>
      <c r="K102" s="181"/>
    </row>
    <row r="103" spans="1:11" s="125" customFormat="1" ht="12.75">
      <c r="A103" s="182"/>
      <c r="D103" s="183"/>
      <c r="F103" s="183"/>
      <c r="H103" s="183"/>
      <c r="K103" s="181"/>
    </row>
    <row r="104" spans="1:11" s="125" customFormat="1" ht="12.75">
      <c r="A104" s="182"/>
      <c r="D104" s="183"/>
      <c r="F104" s="183"/>
      <c r="H104" s="183"/>
      <c r="K104" s="181"/>
    </row>
    <row r="105" spans="1:11" s="125" customFormat="1" ht="12.75">
      <c r="A105" s="182"/>
      <c r="D105" s="183"/>
      <c r="F105" s="183"/>
      <c r="H105" s="183"/>
      <c r="K105" s="181"/>
    </row>
    <row r="106" spans="1:11" s="125" customFormat="1" ht="12.75">
      <c r="A106" s="182"/>
      <c r="D106" s="183"/>
      <c r="F106" s="183"/>
      <c r="H106" s="183"/>
      <c r="K106" s="181"/>
    </row>
    <row r="107" spans="1:11" s="125" customFormat="1" ht="12.75">
      <c r="A107" s="182"/>
      <c r="D107" s="183"/>
      <c r="F107" s="183"/>
      <c r="H107" s="183"/>
      <c r="K107" s="181"/>
    </row>
    <row r="108" spans="1:11" s="125" customFormat="1" ht="12.75">
      <c r="A108" s="182"/>
      <c r="D108" s="183"/>
      <c r="F108" s="183"/>
      <c r="H108" s="183"/>
      <c r="K108" s="181"/>
    </row>
    <row r="109" spans="1:11" s="125" customFormat="1" ht="12.75">
      <c r="A109" s="182"/>
      <c r="D109" s="183"/>
      <c r="F109" s="183"/>
      <c r="H109" s="183"/>
      <c r="K109" s="181"/>
    </row>
    <row r="110" spans="1:11" s="125" customFormat="1" ht="12.75">
      <c r="A110" s="182"/>
      <c r="D110" s="183"/>
      <c r="F110" s="183"/>
      <c r="H110" s="183"/>
      <c r="K110" s="181"/>
    </row>
    <row r="111" spans="1:11" s="125" customFormat="1" ht="12.75">
      <c r="A111" s="182"/>
      <c r="D111" s="183"/>
      <c r="F111" s="183"/>
      <c r="H111" s="183"/>
      <c r="K111" s="181"/>
    </row>
    <row r="112" spans="1:11" s="125" customFormat="1" ht="12.75">
      <c r="A112" s="182"/>
      <c r="D112" s="183"/>
      <c r="F112" s="183"/>
      <c r="H112" s="183"/>
      <c r="K112" s="181"/>
    </row>
    <row r="113" spans="1:11" s="125" customFormat="1" ht="12.75">
      <c r="A113" s="182"/>
      <c r="D113" s="183"/>
      <c r="F113" s="183"/>
      <c r="H113" s="183"/>
      <c r="K113" s="181"/>
    </row>
    <row r="114" spans="1:11" s="125" customFormat="1" ht="12.75">
      <c r="A114" s="182"/>
      <c r="D114" s="183"/>
      <c r="F114" s="183"/>
      <c r="H114" s="183"/>
      <c r="K114" s="181"/>
    </row>
    <row r="115" spans="1:11" s="125" customFormat="1" ht="12.75">
      <c r="A115" s="182"/>
      <c r="D115" s="183"/>
      <c r="F115" s="183"/>
      <c r="H115" s="183"/>
      <c r="K115" s="181"/>
    </row>
    <row r="116" spans="1:11">
      <c r="A116" s="22"/>
      <c r="B116" s="181"/>
      <c r="C116" s="181"/>
      <c r="E116" s="181"/>
      <c r="G116" s="181"/>
      <c r="J116" s="30"/>
      <c r="K116" s="181"/>
    </row>
    <row r="117" spans="1:11">
      <c r="A117" s="22"/>
      <c r="B117" s="181"/>
      <c r="C117" s="181"/>
      <c r="E117" s="181"/>
      <c r="G117" s="181"/>
      <c r="J117" s="30"/>
      <c r="K117" s="181"/>
    </row>
    <row r="118" spans="1:11">
      <c r="A118" s="22"/>
      <c r="B118" s="181"/>
      <c r="C118" s="181"/>
      <c r="E118" s="181"/>
      <c r="G118" s="181"/>
      <c r="J118" s="30"/>
      <c r="K118" s="181"/>
    </row>
    <row r="119" spans="1:11">
      <c r="A119" s="22"/>
      <c r="B119" s="181"/>
      <c r="C119" s="181"/>
      <c r="E119" s="181"/>
      <c r="G119" s="181"/>
      <c r="J119" s="30"/>
      <c r="K119" s="181"/>
    </row>
    <row r="120" spans="1:11">
      <c r="A120" s="22"/>
      <c r="B120" s="181"/>
      <c r="C120" s="181"/>
      <c r="E120" s="181"/>
      <c r="G120" s="181"/>
      <c r="J120" s="30"/>
      <c r="K120" s="181"/>
    </row>
    <row r="121" spans="1:11">
      <c r="A121" s="22"/>
      <c r="B121" s="181"/>
      <c r="C121" s="181"/>
      <c r="E121" s="181"/>
      <c r="G121" s="181"/>
      <c r="J121" s="30"/>
      <c r="K121" s="181"/>
    </row>
    <row r="122" spans="1:11">
      <c r="A122" s="22"/>
      <c r="B122" s="181"/>
      <c r="C122" s="181"/>
      <c r="E122" s="181"/>
      <c r="G122" s="181"/>
      <c r="J122" s="30"/>
      <c r="K122" s="181"/>
    </row>
    <row r="123" spans="1:11">
      <c r="A123" s="22"/>
      <c r="B123" s="181"/>
      <c r="C123" s="181"/>
      <c r="E123" s="181"/>
      <c r="G123" s="181"/>
      <c r="J123" s="30"/>
      <c r="K123" s="181"/>
    </row>
    <row r="124" spans="1:11">
      <c r="A124" s="22"/>
      <c r="B124" s="181"/>
      <c r="C124" s="181"/>
      <c r="E124" s="181"/>
      <c r="G124" s="181"/>
      <c r="J124" s="30"/>
      <c r="K124" s="181"/>
    </row>
    <row r="125" spans="1:11">
      <c r="A125" s="22"/>
      <c r="B125" s="181"/>
      <c r="C125" s="181"/>
      <c r="E125" s="181"/>
      <c r="G125" s="181"/>
      <c r="J125" s="30"/>
      <c r="K125" s="181"/>
    </row>
    <row r="126" spans="1:11">
      <c r="A126" s="22"/>
      <c r="B126" s="181"/>
      <c r="C126" s="181"/>
      <c r="E126" s="181"/>
      <c r="G126" s="181"/>
      <c r="J126" s="30"/>
      <c r="K126" s="181"/>
    </row>
    <row r="127" spans="1:11">
      <c r="A127" s="22"/>
      <c r="B127" s="181"/>
      <c r="C127" s="181"/>
      <c r="E127" s="181"/>
      <c r="G127" s="181"/>
      <c r="J127" s="30"/>
    </row>
    <row r="128" spans="1:11">
      <c r="A128" s="22"/>
      <c r="B128" s="181"/>
      <c r="C128" s="181"/>
      <c r="E128" s="181"/>
      <c r="G128" s="181"/>
      <c r="J128" s="30"/>
    </row>
    <row r="129" spans="1:10">
      <c r="A129" s="22"/>
      <c r="B129" s="181"/>
      <c r="C129" s="181"/>
      <c r="E129" s="181"/>
      <c r="G129" s="181"/>
      <c r="J129" s="30"/>
    </row>
    <row r="130" spans="1:10">
      <c r="A130" s="22"/>
      <c r="B130" s="181"/>
      <c r="C130" s="181"/>
      <c r="E130" s="181"/>
      <c r="G130" s="181"/>
      <c r="J130" s="30"/>
    </row>
    <row r="131" spans="1:10">
      <c r="A131" s="22"/>
      <c r="B131" s="181"/>
      <c r="C131" s="181"/>
      <c r="E131" s="181"/>
      <c r="G131" s="181"/>
      <c r="J131" s="30"/>
    </row>
    <row r="132" spans="1:10">
      <c r="A132" s="22"/>
      <c r="B132" s="181"/>
      <c r="C132" s="181"/>
      <c r="E132" s="181"/>
      <c r="G132" s="181"/>
      <c r="J132" s="30"/>
    </row>
    <row r="133" spans="1:10">
      <c r="A133" s="22"/>
      <c r="B133" s="181"/>
      <c r="C133" s="181"/>
      <c r="E133" s="181"/>
      <c r="G133" s="181"/>
      <c r="J133" s="30"/>
    </row>
    <row r="134" spans="1:10">
      <c r="A134" s="22"/>
      <c r="B134" s="181"/>
      <c r="C134" s="181"/>
      <c r="E134" s="181"/>
      <c r="G134" s="181"/>
      <c r="J134" s="30"/>
    </row>
    <row r="135" spans="1:10">
      <c r="A135" s="184"/>
      <c r="C135" s="181"/>
      <c r="E135" s="181"/>
      <c r="G135" s="181"/>
      <c r="J135" s="30"/>
    </row>
    <row r="136" spans="1:10">
      <c r="A136" s="184"/>
      <c r="C136" s="181"/>
      <c r="E136" s="181"/>
      <c r="G136" s="181"/>
      <c r="J136" s="30"/>
    </row>
    <row r="137" spans="1:10">
      <c r="A137" s="184"/>
      <c r="C137" s="181"/>
      <c r="E137" s="181"/>
      <c r="G137" s="181"/>
      <c r="J137" s="30"/>
    </row>
    <row r="138" spans="1:10">
      <c r="A138" s="184"/>
      <c r="C138" s="181"/>
      <c r="E138" s="181"/>
      <c r="G138" s="181"/>
      <c r="J138" s="30"/>
    </row>
    <row r="139" spans="1:10">
      <c r="A139" s="184"/>
      <c r="C139" s="181"/>
      <c r="E139" s="181"/>
      <c r="G139" s="181"/>
      <c r="J139" s="30"/>
    </row>
    <row r="140" spans="1:10">
      <c r="A140" s="184"/>
      <c r="C140" s="181"/>
      <c r="E140" s="181"/>
      <c r="G140" s="181"/>
      <c r="J140" s="30"/>
    </row>
    <row r="141" spans="1:10">
      <c r="A141" s="184"/>
      <c r="C141" s="181"/>
      <c r="E141" s="181"/>
      <c r="G141" s="181"/>
      <c r="J141" s="30"/>
    </row>
    <row r="142" spans="1:10">
      <c r="A142" s="184"/>
      <c r="C142" s="181"/>
      <c r="E142" s="181"/>
      <c r="G142" s="181"/>
      <c r="J142" s="30"/>
    </row>
  </sheetData>
  <mergeCells count="19">
    <mergeCell ref="A36:H36"/>
    <mergeCell ref="A1:H1"/>
    <mergeCell ref="A2:H2"/>
    <mergeCell ref="A3:H3"/>
    <mergeCell ref="A4:H4"/>
    <mergeCell ref="A5:H5"/>
    <mergeCell ref="A6:H6"/>
    <mergeCell ref="A7:H7"/>
    <mergeCell ref="A16:H16"/>
    <mergeCell ref="A24:H24"/>
    <mergeCell ref="A27:H27"/>
    <mergeCell ref="A31:H31"/>
    <mergeCell ref="A65:H65"/>
    <mergeCell ref="A37:H37"/>
    <mergeCell ref="A45:A46"/>
    <mergeCell ref="A49:H49"/>
    <mergeCell ref="A55:H55"/>
    <mergeCell ref="A61:H61"/>
    <mergeCell ref="A62:H62"/>
  </mergeCells>
  <printOptions horizontalCentered="1" vertic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zoomScale="72" zoomScaleNormal="72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8" width="6.7109375" style="2" customWidth="1"/>
    <col min="9" max="9" width="10.85546875" style="1" bestFit="1" customWidth="1"/>
    <col min="10" max="11" width="11.42578125" style="1"/>
    <col min="12" max="12" width="3.7109375" style="1" customWidth="1"/>
    <col min="13" max="16384" width="11.42578125" style="1"/>
  </cols>
  <sheetData>
    <row r="1" spans="1:11" ht="30.75">
      <c r="A1" s="197" t="str">
        <f>JUV!A1</f>
        <v>LINKS</v>
      </c>
      <c r="B1" s="197"/>
      <c r="C1" s="197"/>
      <c r="D1" s="197"/>
      <c r="E1" s="197"/>
      <c r="F1" s="197"/>
      <c r="G1" s="197"/>
      <c r="H1" s="197"/>
    </row>
    <row r="2" spans="1:11" ht="23.25">
      <c r="A2" s="202" t="str">
        <f>JUV!A2</f>
        <v>PINAMAR S.A.</v>
      </c>
      <c r="B2" s="202"/>
      <c r="C2" s="202"/>
      <c r="D2" s="202"/>
      <c r="E2" s="202"/>
      <c r="F2" s="202"/>
      <c r="G2" s="202"/>
      <c r="H2" s="202"/>
    </row>
    <row r="3" spans="1:11" ht="19.5">
      <c r="A3" s="198" t="s">
        <v>7</v>
      </c>
      <c r="B3" s="198"/>
      <c r="C3" s="198"/>
      <c r="D3" s="198"/>
      <c r="E3" s="198"/>
      <c r="F3" s="198"/>
      <c r="G3" s="198"/>
      <c r="H3" s="198"/>
    </row>
    <row r="4" spans="1:11" ht="26.25">
      <c r="A4" s="199" t="str">
        <f>JUV!A4</f>
        <v>4° FECHA DEL RANKING</v>
      </c>
      <c r="B4" s="199"/>
      <c r="C4" s="199"/>
      <c r="D4" s="199"/>
      <c r="E4" s="199"/>
      <c r="F4" s="199"/>
      <c r="G4" s="199"/>
      <c r="H4" s="199"/>
    </row>
    <row r="5" spans="1:11" ht="19.5">
      <c r="A5" s="200" t="str">
        <f>JUV!A5</f>
        <v>DOS VUELTAS DE 9 HOYOS MEDAL PLAY</v>
      </c>
      <c r="B5" s="200"/>
      <c r="C5" s="200"/>
      <c r="D5" s="200"/>
      <c r="E5" s="200"/>
      <c r="F5" s="200"/>
      <c r="G5" s="200"/>
      <c r="H5" s="200"/>
    </row>
    <row r="6" spans="1:11" ht="19.5">
      <c r="A6" s="193" t="str">
        <f>JUV!A6</f>
        <v>DOMINGO 16 DE ABRIL DE 2023</v>
      </c>
      <c r="B6" s="193"/>
      <c r="C6" s="193"/>
      <c r="D6" s="193"/>
      <c r="E6" s="193"/>
      <c r="F6" s="193"/>
      <c r="G6" s="193"/>
      <c r="H6" s="193"/>
    </row>
    <row r="7" spans="1:11" ht="19.5" thickBot="1">
      <c r="A7" s="2"/>
    </row>
    <row r="8" spans="1:11" ht="20.25" thickBot="1">
      <c r="A8" s="190" t="s">
        <v>33</v>
      </c>
      <c r="B8" s="191"/>
      <c r="C8" s="191"/>
      <c r="D8" s="191"/>
      <c r="E8" s="191"/>
      <c r="F8" s="191"/>
      <c r="G8" s="191"/>
      <c r="H8" s="192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I9" s="94"/>
      <c r="K9" s="48" t="s">
        <v>24</v>
      </c>
    </row>
    <row r="10" spans="1:11" ht="20.25" thickBot="1">
      <c r="A10" s="86" t="s">
        <v>96</v>
      </c>
      <c r="B10" s="87" t="s">
        <v>211</v>
      </c>
      <c r="C10" s="88">
        <v>39105</v>
      </c>
      <c r="D10" s="89">
        <v>2</v>
      </c>
      <c r="E10" s="90">
        <v>36</v>
      </c>
      <c r="F10" s="91">
        <v>37</v>
      </c>
      <c r="G10" s="277">
        <f>SUM(E10:F10)</f>
        <v>73</v>
      </c>
      <c r="H10" s="93">
        <f>SUM(G10-D10)</f>
        <v>71</v>
      </c>
      <c r="I10" s="23" t="s">
        <v>15</v>
      </c>
      <c r="K10" s="20">
        <f t="shared" ref="K10:K30" si="0">(F10-D10*0.5)</f>
        <v>36</v>
      </c>
    </row>
    <row r="11" spans="1:11" ht="20.25" thickBot="1">
      <c r="A11" s="86" t="s">
        <v>97</v>
      </c>
      <c r="B11" s="87" t="s">
        <v>210</v>
      </c>
      <c r="C11" s="88">
        <v>38715</v>
      </c>
      <c r="D11" s="89">
        <v>1</v>
      </c>
      <c r="E11" s="90">
        <v>38</v>
      </c>
      <c r="F11" s="91">
        <v>36</v>
      </c>
      <c r="G11" s="277">
        <f>SUM(E11:F11)</f>
        <v>74</v>
      </c>
      <c r="H11" s="93">
        <f>SUM(G11-D11)</f>
        <v>73</v>
      </c>
      <c r="I11" s="23" t="s">
        <v>16</v>
      </c>
      <c r="K11" s="20">
        <f t="shared" si="0"/>
        <v>35.5</v>
      </c>
    </row>
    <row r="12" spans="1:11" ht="20.25" thickBot="1">
      <c r="A12" s="86" t="s">
        <v>92</v>
      </c>
      <c r="B12" s="87" t="s">
        <v>213</v>
      </c>
      <c r="C12" s="88">
        <v>38922</v>
      </c>
      <c r="D12" s="89">
        <v>3</v>
      </c>
      <c r="E12" s="90">
        <v>35</v>
      </c>
      <c r="F12" s="91">
        <v>40</v>
      </c>
      <c r="G12" s="92">
        <f>SUM(E12:F12)</f>
        <v>75</v>
      </c>
      <c r="H12" s="278">
        <f>SUM(G12-D12)</f>
        <v>72</v>
      </c>
      <c r="I12" s="27" t="s">
        <v>18</v>
      </c>
      <c r="K12" s="20">
        <f t="shared" si="0"/>
        <v>38.5</v>
      </c>
    </row>
    <row r="13" spans="1:11" ht="19.5">
      <c r="A13" s="86" t="s">
        <v>94</v>
      </c>
      <c r="B13" s="87" t="s">
        <v>210</v>
      </c>
      <c r="C13" s="88">
        <v>38874</v>
      </c>
      <c r="D13" s="89">
        <v>2</v>
      </c>
      <c r="E13" s="90">
        <v>36</v>
      </c>
      <c r="F13" s="91">
        <v>40</v>
      </c>
      <c r="G13" s="92">
        <f>SUM(E13:F13)</f>
        <v>76</v>
      </c>
      <c r="H13" s="93">
        <f>SUM(G13-D13)</f>
        <v>74</v>
      </c>
      <c r="K13" s="20">
        <f t="shared" si="0"/>
        <v>39</v>
      </c>
    </row>
    <row r="14" spans="1:11" ht="19.5">
      <c r="A14" s="86" t="s">
        <v>98</v>
      </c>
      <c r="B14" s="87" t="s">
        <v>210</v>
      </c>
      <c r="C14" s="88">
        <v>38888</v>
      </c>
      <c r="D14" s="89">
        <v>0</v>
      </c>
      <c r="E14" s="90">
        <v>41</v>
      </c>
      <c r="F14" s="91">
        <v>37</v>
      </c>
      <c r="G14" s="92">
        <f>SUM(E14:F14)</f>
        <v>78</v>
      </c>
      <c r="H14" s="93">
        <f>SUM(G14-D14)</f>
        <v>78</v>
      </c>
      <c r="K14" s="20">
        <f t="shared" si="0"/>
        <v>37</v>
      </c>
    </row>
    <row r="15" spans="1:11" ht="19.5">
      <c r="A15" s="86" t="s">
        <v>99</v>
      </c>
      <c r="B15" s="87" t="s">
        <v>209</v>
      </c>
      <c r="C15" s="88">
        <v>38884</v>
      </c>
      <c r="D15" s="89">
        <v>0</v>
      </c>
      <c r="E15" s="90">
        <v>40</v>
      </c>
      <c r="F15" s="91">
        <v>39</v>
      </c>
      <c r="G15" s="92">
        <f>SUM(E15:F15)</f>
        <v>79</v>
      </c>
      <c r="H15" s="93">
        <f>SUM(G15-D15)</f>
        <v>79</v>
      </c>
      <c r="K15" s="20">
        <f t="shared" si="0"/>
        <v>39</v>
      </c>
    </row>
    <row r="16" spans="1:11" ht="19.5">
      <c r="A16" s="86" t="s">
        <v>95</v>
      </c>
      <c r="B16" s="87" t="s">
        <v>212</v>
      </c>
      <c r="C16" s="88">
        <v>39044</v>
      </c>
      <c r="D16" s="89">
        <v>2</v>
      </c>
      <c r="E16" s="90">
        <v>42</v>
      </c>
      <c r="F16" s="91">
        <v>39</v>
      </c>
      <c r="G16" s="92">
        <f>SUM(E16:F16)</f>
        <v>81</v>
      </c>
      <c r="H16" s="93">
        <f>SUM(G16-D16)</f>
        <v>79</v>
      </c>
      <c r="K16" s="20">
        <f t="shared" si="0"/>
        <v>38</v>
      </c>
    </row>
    <row r="17" spans="1:11" ht="19.5">
      <c r="A17" s="86" t="s">
        <v>89</v>
      </c>
      <c r="B17" s="87" t="s">
        <v>206</v>
      </c>
      <c r="C17" s="88">
        <v>38873</v>
      </c>
      <c r="D17" s="89">
        <v>9</v>
      </c>
      <c r="E17" s="90">
        <v>40</v>
      </c>
      <c r="F17" s="91">
        <v>42</v>
      </c>
      <c r="G17" s="92">
        <f>SUM(E17:F17)</f>
        <v>82</v>
      </c>
      <c r="H17" s="93">
        <f>SUM(G17-D17)</f>
        <v>73</v>
      </c>
      <c r="K17" s="20">
        <f t="shared" si="0"/>
        <v>37.5</v>
      </c>
    </row>
    <row r="18" spans="1:11" ht="19.5">
      <c r="A18" s="86" t="s">
        <v>93</v>
      </c>
      <c r="B18" s="87" t="s">
        <v>208</v>
      </c>
      <c r="C18" s="88">
        <v>38833</v>
      </c>
      <c r="D18" s="89">
        <v>3</v>
      </c>
      <c r="E18" s="90">
        <v>45</v>
      </c>
      <c r="F18" s="91">
        <v>41</v>
      </c>
      <c r="G18" s="92">
        <f>SUM(E18:F18)</f>
        <v>86</v>
      </c>
      <c r="H18" s="93">
        <f>SUM(G18-D18)</f>
        <v>83</v>
      </c>
      <c r="K18" s="20">
        <f t="shared" si="0"/>
        <v>39.5</v>
      </c>
    </row>
    <row r="19" spans="1:11" ht="19.5">
      <c r="A19" s="86" t="s">
        <v>87</v>
      </c>
      <c r="B19" s="87" t="s">
        <v>208</v>
      </c>
      <c r="C19" s="88">
        <v>38848</v>
      </c>
      <c r="D19" s="89">
        <v>10</v>
      </c>
      <c r="E19" s="90">
        <v>43</v>
      </c>
      <c r="F19" s="91">
        <v>43</v>
      </c>
      <c r="G19" s="92">
        <f>SUM(E19:F19)</f>
        <v>86</v>
      </c>
      <c r="H19" s="93">
        <f>SUM(G19-D19)</f>
        <v>76</v>
      </c>
      <c r="K19" s="20">
        <f t="shared" si="0"/>
        <v>38</v>
      </c>
    </row>
    <row r="20" spans="1:11" ht="19.5">
      <c r="A20" s="86" t="s">
        <v>88</v>
      </c>
      <c r="B20" s="87" t="s">
        <v>208</v>
      </c>
      <c r="C20" s="88">
        <v>39205</v>
      </c>
      <c r="D20" s="89">
        <v>10</v>
      </c>
      <c r="E20" s="90">
        <v>46</v>
      </c>
      <c r="F20" s="91">
        <v>41</v>
      </c>
      <c r="G20" s="92">
        <f>SUM(E20:F20)</f>
        <v>87</v>
      </c>
      <c r="H20" s="93">
        <f>SUM(G20-D20)</f>
        <v>77</v>
      </c>
      <c r="K20" s="20">
        <f t="shared" si="0"/>
        <v>36</v>
      </c>
    </row>
    <row r="21" spans="1:11" ht="19.5">
      <c r="A21" s="86" t="s">
        <v>91</v>
      </c>
      <c r="B21" s="87" t="s">
        <v>207</v>
      </c>
      <c r="C21" s="88">
        <v>39213</v>
      </c>
      <c r="D21" s="89">
        <v>7</v>
      </c>
      <c r="E21" s="90">
        <v>42</v>
      </c>
      <c r="F21" s="91">
        <v>48</v>
      </c>
      <c r="G21" s="92">
        <f>SUM(E21:F21)</f>
        <v>90</v>
      </c>
      <c r="H21" s="93">
        <f>SUM(G21-D21)</f>
        <v>83</v>
      </c>
      <c r="K21" s="20">
        <f t="shared" si="0"/>
        <v>44.5</v>
      </c>
    </row>
    <row r="22" spans="1:11" ht="19.5">
      <c r="A22" s="86" t="s">
        <v>86</v>
      </c>
      <c r="B22" s="87" t="s">
        <v>214</v>
      </c>
      <c r="C22" s="88">
        <v>38629</v>
      </c>
      <c r="D22" s="89">
        <v>11</v>
      </c>
      <c r="E22" s="90">
        <v>48</v>
      </c>
      <c r="F22" s="91">
        <v>43</v>
      </c>
      <c r="G22" s="92">
        <f>SUM(E22:F22)</f>
        <v>91</v>
      </c>
      <c r="H22" s="93">
        <f>SUM(G22-D22)</f>
        <v>80</v>
      </c>
      <c r="K22" s="20">
        <f t="shared" si="0"/>
        <v>37.5</v>
      </c>
    </row>
    <row r="23" spans="1:11" ht="19.5">
      <c r="A23" s="86" t="s">
        <v>84</v>
      </c>
      <c r="B23" s="87" t="s">
        <v>206</v>
      </c>
      <c r="C23" s="88">
        <v>38630</v>
      </c>
      <c r="D23" s="89">
        <v>16</v>
      </c>
      <c r="E23" s="90">
        <v>45</v>
      </c>
      <c r="F23" s="91">
        <v>48</v>
      </c>
      <c r="G23" s="92">
        <f>SUM(E23:F23)</f>
        <v>93</v>
      </c>
      <c r="H23" s="93">
        <f>SUM(G23-D23)</f>
        <v>77</v>
      </c>
      <c r="K23" s="20">
        <f t="shared" si="0"/>
        <v>40</v>
      </c>
    </row>
    <row r="24" spans="1:11" ht="19.5">
      <c r="A24" s="86" t="s">
        <v>83</v>
      </c>
      <c r="B24" s="87" t="s">
        <v>208</v>
      </c>
      <c r="C24" s="88">
        <v>38647</v>
      </c>
      <c r="D24" s="89">
        <v>19</v>
      </c>
      <c r="E24" s="90">
        <v>48</v>
      </c>
      <c r="F24" s="91">
        <v>48</v>
      </c>
      <c r="G24" s="92">
        <f>SUM(E24:F24)</f>
        <v>96</v>
      </c>
      <c r="H24" s="93">
        <f>SUM(G24-D24)</f>
        <v>77</v>
      </c>
      <c r="K24" s="20">
        <f t="shared" si="0"/>
        <v>38.5</v>
      </c>
    </row>
    <row r="25" spans="1:11" ht="20.25" thickBot="1">
      <c r="A25" s="86" t="s">
        <v>82</v>
      </c>
      <c r="B25" s="87" t="s">
        <v>210</v>
      </c>
      <c r="C25" s="88">
        <v>39381</v>
      </c>
      <c r="D25" s="89">
        <v>21</v>
      </c>
      <c r="E25" s="90">
        <v>52</v>
      </c>
      <c r="F25" s="91">
        <v>48</v>
      </c>
      <c r="G25" s="92">
        <f>SUM(E25:F25)</f>
        <v>100</v>
      </c>
      <c r="H25" s="93">
        <f>SUM(G25-D25)</f>
        <v>79</v>
      </c>
      <c r="K25" s="20">
        <f t="shared" si="0"/>
        <v>37.5</v>
      </c>
    </row>
    <row r="26" spans="1:11" ht="20.25" thickBot="1">
      <c r="A26" s="86" t="s">
        <v>80</v>
      </c>
      <c r="B26" s="87" t="s">
        <v>208</v>
      </c>
      <c r="C26" s="88">
        <v>39011</v>
      </c>
      <c r="D26" s="89">
        <v>36</v>
      </c>
      <c r="E26" s="90">
        <v>49</v>
      </c>
      <c r="F26" s="91">
        <v>52</v>
      </c>
      <c r="G26" s="92">
        <f>SUM(E26:F26)</f>
        <v>101</v>
      </c>
      <c r="H26" s="278">
        <f>SUM(G26-D26)</f>
        <v>65</v>
      </c>
      <c r="I26" s="27" t="s">
        <v>17</v>
      </c>
      <c r="K26" s="20">
        <f t="shared" si="0"/>
        <v>34</v>
      </c>
    </row>
    <row r="27" spans="1:11" ht="19.5">
      <c r="A27" s="86" t="s">
        <v>79</v>
      </c>
      <c r="B27" s="87" t="s">
        <v>210</v>
      </c>
      <c r="C27" s="88">
        <v>39442</v>
      </c>
      <c r="D27" s="89">
        <v>37</v>
      </c>
      <c r="E27" s="90">
        <v>57</v>
      </c>
      <c r="F27" s="91">
        <v>56</v>
      </c>
      <c r="G27" s="92">
        <f>SUM(E27:F27)</f>
        <v>113</v>
      </c>
      <c r="H27" s="93">
        <f>SUM(G27-D27)</f>
        <v>76</v>
      </c>
      <c r="K27" s="20">
        <f t="shared" si="0"/>
        <v>37.5</v>
      </c>
    </row>
    <row r="28" spans="1:11" ht="19.5">
      <c r="A28" s="86" t="s">
        <v>81</v>
      </c>
      <c r="B28" s="87" t="s">
        <v>209</v>
      </c>
      <c r="C28" s="88">
        <v>38531</v>
      </c>
      <c r="D28" s="89">
        <v>35</v>
      </c>
      <c r="E28" s="90">
        <v>65</v>
      </c>
      <c r="F28" s="91">
        <v>56</v>
      </c>
      <c r="G28" s="92">
        <f>SUM(E28:F28)</f>
        <v>121</v>
      </c>
      <c r="H28" s="93">
        <f>SUM(G28-D28)</f>
        <v>86</v>
      </c>
      <c r="K28" s="20">
        <f t="shared" si="0"/>
        <v>38.5</v>
      </c>
    </row>
    <row r="29" spans="1:11" ht="19.5">
      <c r="A29" s="86" t="s">
        <v>90</v>
      </c>
      <c r="B29" s="87" t="s">
        <v>208</v>
      </c>
      <c r="C29" s="88">
        <v>38609</v>
      </c>
      <c r="D29" s="89" t="s">
        <v>228</v>
      </c>
      <c r="E29" s="90" t="s">
        <v>221</v>
      </c>
      <c r="F29" s="267" t="s">
        <v>10</v>
      </c>
      <c r="G29" s="268" t="s">
        <v>10</v>
      </c>
      <c r="H29" s="269" t="s">
        <v>10</v>
      </c>
    </row>
    <row r="30" spans="1:11" ht="20.25" thickBot="1">
      <c r="A30" s="112" t="s">
        <v>85</v>
      </c>
      <c r="B30" s="113" t="s">
        <v>210</v>
      </c>
      <c r="C30" s="114">
        <v>38937</v>
      </c>
      <c r="D30" s="115" t="s">
        <v>228</v>
      </c>
      <c r="E30" s="101" t="s">
        <v>221</v>
      </c>
      <c r="F30" s="282" t="s">
        <v>10</v>
      </c>
      <c r="G30" s="120" t="s">
        <v>10</v>
      </c>
      <c r="H30" s="283" t="s">
        <v>10</v>
      </c>
    </row>
    <row r="31" spans="1:11">
      <c r="B31" s="1"/>
      <c r="C31" s="1"/>
      <c r="D31" s="1"/>
      <c r="E31" s="1"/>
      <c r="F31" s="1"/>
      <c r="G31" s="1"/>
      <c r="H31" s="1"/>
    </row>
  </sheetData>
  <sortState xmlns:xlrd2="http://schemas.microsoft.com/office/spreadsheetml/2017/richdata2" ref="A10:H30">
    <sortCondition ref="G10:G30"/>
    <sortCondition ref="F10:F30"/>
    <sortCondition ref="E10:E30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5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197" t="str">
        <f>JUV!A1</f>
        <v>LINKS</v>
      </c>
      <c r="B1" s="197"/>
      <c r="C1" s="197"/>
      <c r="D1" s="197"/>
      <c r="E1" s="197"/>
      <c r="F1" s="197"/>
      <c r="G1" s="197"/>
      <c r="H1" s="197"/>
    </row>
    <row r="2" spans="1:11" ht="23.25">
      <c r="A2" s="202" t="str">
        <f>JUV!A2</f>
        <v>PINAMAR S.A.</v>
      </c>
      <c r="B2" s="202"/>
      <c r="C2" s="202"/>
      <c r="D2" s="202"/>
      <c r="E2" s="202"/>
      <c r="F2" s="202"/>
      <c r="G2" s="202"/>
      <c r="H2" s="202"/>
    </row>
    <row r="3" spans="1:11" ht="19.5">
      <c r="A3" s="198" t="s">
        <v>7</v>
      </c>
      <c r="B3" s="198"/>
      <c r="C3" s="198"/>
      <c r="D3" s="198"/>
      <c r="E3" s="198"/>
      <c r="F3" s="198"/>
      <c r="G3" s="198"/>
      <c r="H3" s="198"/>
    </row>
    <row r="4" spans="1:11" ht="26.25">
      <c r="A4" s="199" t="str">
        <f>JUV!A4</f>
        <v>4° FECHA DEL RANKING</v>
      </c>
      <c r="B4" s="199"/>
      <c r="C4" s="199"/>
      <c r="D4" s="199"/>
      <c r="E4" s="199"/>
      <c r="F4" s="199"/>
      <c r="G4" s="199"/>
      <c r="H4" s="199"/>
    </row>
    <row r="5" spans="1:11" ht="19.5">
      <c r="A5" s="200" t="str">
        <f>JUV!A5</f>
        <v>DOS VUELTAS DE 9 HOYOS MEDAL PLAY</v>
      </c>
      <c r="B5" s="200"/>
      <c r="C5" s="200"/>
      <c r="D5" s="200"/>
      <c r="E5" s="200"/>
      <c r="F5" s="200"/>
      <c r="G5" s="200"/>
      <c r="H5" s="200"/>
    </row>
    <row r="6" spans="1:11" ht="20.25" thickBot="1">
      <c r="A6" s="193" t="str">
        <f>JUV!A6</f>
        <v>DOMINGO 16 DE ABRIL DE 2023</v>
      </c>
      <c r="B6" s="193"/>
      <c r="C6" s="193"/>
      <c r="D6" s="193"/>
      <c r="E6" s="193"/>
      <c r="F6" s="193"/>
      <c r="G6" s="193"/>
      <c r="H6" s="193"/>
    </row>
    <row r="7" spans="1:11" ht="20.25" thickBot="1">
      <c r="A7" s="203" t="s">
        <v>41</v>
      </c>
      <c r="B7" s="204"/>
      <c r="C7" s="204"/>
      <c r="D7" s="204"/>
      <c r="E7" s="204"/>
      <c r="F7" s="204"/>
      <c r="G7" s="204"/>
      <c r="H7" s="205"/>
    </row>
    <row r="8" spans="1:11" s="3" customFormat="1" ht="20.25" thickBot="1">
      <c r="A8" s="96" t="s">
        <v>0</v>
      </c>
      <c r="B8" s="97" t="s">
        <v>9</v>
      </c>
      <c r="C8" s="97" t="s">
        <v>21</v>
      </c>
      <c r="D8" s="53" t="s">
        <v>1</v>
      </c>
      <c r="E8" s="53" t="s">
        <v>2</v>
      </c>
      <c r="F8" s="53" t="s">
        <v>3</v>
      </c>
      <c r="G8" s="279" t="s">
        <v>4</v>
      </c>
      <c r="H8" s="17" t="s">
        <v>5</v>
      </c>
      <c r="K8" s="48" t="s">
        <v>24</v>
      </c>
    </row>
    <row r="9" spans="1:11" ht="18" customHeight="1" thickBot="1">
      <c r="A9" s="187" t="s">
        <v>71</v>
      </c>
      <c r="B9" s="103" t="s">
        <v>209</v>
      </c>
      <c r="C9" s="104">
        <v>39689</v>
      </c>
      <c r="D9" s="105">
        <v>12</v>
      </c>
      <c r="E9" s="31">
        <v>39</v>
      </c>
      <c r="F9" s="106">
        <v>38</v>
      </c>
      <c r="G9" s="258">
        <f>SUM(E9:F9)</f>
        <v>77</v>
      </c>
      <c r="H9" s="107">
        <f>SUM(G9-D9)</f>
        <v>65</v>
      </c>
      <c r="I9" s="23" t="s">
        <v>15</v>
      </c>
      <c r="K9" s="20">
        <f t="shared" ref="K9:K28" si="0">(F9-D9*0.5)</f>
        <v>32</v>
      </c>
    </row>
    <row r="10" spans="1:11" ht="18" customHeight="1" thickBot="1">
      <c r="A10" s="187" t="s">
        <v>72</v>
      </c>
      <c r="B10" s="103" t="s">
        <v>206</v>
      </c>
      <c r="C10" s="104">
        <v>39699</v>
      </c>
      <c r="D10" s="105">
        <v>9</v>
      </c>
      <c r="E10" s="31">
        <v>40</v>
      </c>
      <c r="F10" s="106">
        <v>38</v>
      </c>
      <c r="G10" s="258">
        <f>SUM(E10:F10)</f>
        <v>78</v>
      </c>
      <c r="H10" s="107">
        <f>SUM(G10-D10)</f>
        <v>69</v>
      </c>
      <c r="I10" s="23" t="s">
        <v>16</v>
      </c>
      <c r="K10" s="20">
        <f t="shared" si="0"/>
        <v>33.5</v>
      </c>
    </row>
    <row r="11" spans="1:11" ht="18" customHeight="1">
      <c r="A11" s="187" t="s">
        <v>76</v>
      </c>
      <c r="B11" s="103" t="s">
        <v>206</v>
      </c>
      <c r="C11" s="104">
        <v>40163</v>
      </c>
      <c r="D11" s="105">
        <v>5</v>
      </c>
      <c r="E11" s="31">
        <v>43</v>
      </c>
      <c r="F11" s="106">
        <v>39</v>
      </c>
      <c r="G11" s="18">
        <f>SUM(E11:F11)</f>
        <v>82</v>
      </c>
      <c r="H11" s="107">
        <f>SUM(G11-D11)</f>
        <v>77</v>
      </c>
      <c r="K11" s="20">
        <f t="shared" si="0"/>
        <v>36.5</v>
      </c>
    </row>
    <row r="12" spans="1:11" ht="18" customHeight="1">
      <c r="A12" s="187" t="s">
        <v>70</v>
      </c>
      <c r="B12" s="103" t="s">
        <v>209</v>
      </c>
      <c r="C12" s="104">
        <v>39819</v>
      </c>
      <c r="D12" s="105">
        <v>13</v>
      </c>
      <c r="E12" s="31">
        <v>44</v>
      </c>
      <c r="F12" s="106">
        <v>41</v>
      </c>
      <c r="G12" s="18">
        <f>SUM(E12:F12)</f>
        <v>85</v>
      </c>
      <c r="H12" s="107">
        <f>SUM(G12-D12)</f>
        <v>72</v>
      </c>
      <c r="K12" s="121">
        <f t="shared" si="0"/>
        <v>34.5</v>
      </c>
    </row>
    <row r="13" spans="1:11" ht="18" customHeight="1">
      <c r="A13" s="187" t="s">
        <v>77</v>
      </c>
      <c r="B13" s="103" t="s">
        <v>208</v>
      </c>
      <c r="C13" s="104">
        <v>39770</v>
      </c>
      <c r="D13" s="105">
        <v>5</v>
      </c>
      <c r="E13" s="31">
        <v>44</v>
      </c>
      <c r="F13" s="106">
        <v>42</v>
      </c>
      <c r="G13" s="18">
        <f>SUM(E13:F13)</f>
        <v>86</v>
      </c>
      <c r="H13" s="107">
        <f>SUM(G13-D13)</f>
        <v>81</v>
      </c>
      <c r="K13" s="20">
        <f t="shared" si="0"/>
        <v>39.5</v>
      </c>
    </row>
    <row r="14" spans="1:11" ht="18" customHeight="1">
      <c r="A14" s="187" t="s">
        <v>74</v>
      </c>
      <c r="B14" s="103" t="s">
        <v>210</v>
      </c>
      <c r="C14" s="104">
        <v>40007</v>
      </c>
      <c r="D14" s="105">
        <v>9</v>
      </c>
      <c r="E14" s="31">
        <v>41</v>
      </c>
      <c r="F14" s="106">
        <v>46</v>
      </c>
      <c r="G14" s="18">
        <f>SUM(E14:F14)</f>
        <v>87</v>
      </c>
      <c r="H14" s="107">
        <f>SUM(G14-D14)</f>
        <v>78</v>
      </c>
      <c r="K14" s="20">
        <f t="shared" si="0"/>
        <v>41.5</v>
      </c>
    </row>
    <row r="15" spans="1:11" ht="18" customHeight="1">
      <c r="A15" s="187" t="s">
        <v>69</v>
      </c>
      <c r="B15" s="103" t="s">
        <v>208</v>
      </c>
      <c r="C15" s="104">
        <v>39638</v>
      </c>
      <c r="D15" s="105">
        <v>14</v>
      </c>
      <c r="E15" s="31">
        <v>45</v>
      </c>
      <c r="F15" s="106">
        <v>43</v>
      </c>
      <c r="G15" s="18">
        <f>SUM(E15:F15)</f>
        <v>88</v>
      </c>
      <c r="H15" s="107">
        <f>SUM(G15-D15)</f>
        <v>74</v>
      </c>
      <c r="K15" s="20">
        <f t="shared" si="0"/>
        <v>36</v>
      </c>
    </row>
    <row r="16" spans="1:11" ht="18" customHeight="1" thickBot="1">
      <c r="A16" s="33" t="s">
        <v>67</v>
      </c>
      <c r="B16" s="103" t="s">
        <v>207</v>
      </c>
      <c r="C16" s="104">
        <v>40532</v>
      </c>
      <c r="D16" s="105">
        <v>14</v>
      </c>
      <c r="E16" s="31">
        <v>49</v>
      </c>
      <c r="F16" s="106">
        <v>42</v>
      </c>
      <c r="G16" s="18">
        <f>SUM(E16:F16)</f>
        <v>91</v>
      </c>
      <c r="H16" s="107">
        <f>SUM(G16-D16)</f>
        <v>77</v>
      </c>
      <c r="K16" s="20">
        <f t="shared" si="0"/>
        <v>35</v>
      </c>
    </row>
    <row r="17" spans="1:11" ht="18" customHeight="1" thickBot="1">
      <c r="A17" s="187" t="s">
        <v>61</v>
      </c>
      <c r="B17" s="103" t="s">
        <v>209</v>
      </c>
      <c r="C17" s="104">
        <v>39994</v>
      </c>
      <c r="D17" s="105">
        <v>24</v>
      </c>
      <c r="E17" s="31">
        <v>51</v>
      </c>
      <c r="F17" s="106">
        <v>41</v>
      </c>
      <c r="G17" s="18">
        <f>SUM(E17:F17)</f>
        <v>92</v>
      </c>
      <c r="H17" s="280">
        <f>SUM(G17-D17)</f>
        <v>68</v>
      </c>
      <c r="I17" s="27" t="s">
        <v>17</v>
      </c>
      <c r="K17" s="20">
        <f t="shared" si="0"/>
        <v>29</v>
      </c>
    </row>
    <row r="18" spans="1:11" ht="18" customHeight="1">
      <c r="A18" s="33" t="s">
        <v>64</v>
      </c>
      <c r="B18" s="103" t="s">
        <v>210</v>
      </c>
      <c r="C18" s="104">
        <v>40437</v>
      </c>
      <c r="D18" s="105">
        <v>19</v>
      </c>
      <c r="E18" s="31">
        <v>50</v>
      </c>
      <c r="F18" s="106">
        <v>42</v>
      </c>
      <c r="G18" s="18">
        <f>SUM(E18:F18)</f>
        <v>92</v>
      </c>
      <c r="H18" s="107">
        <f>SUM(G18-D18)</f>
        <v>73</v>
      </c>
      <c r="K18" s="20">
        <f t="shared" si="0"/>
        <v>32.5</v>
      </c>
    </row>
    <row r="19" spans="1:11" ht="18" customHeight="1">
      <c r="A19" s="187" t="s">
        <v>73</v>
      </c>
      <c r="B19" s="103" t="s">
        <v>206</v>
      </c>
      <c r="C19" s="104">
        <v>39791</v>
      </c>
      <c r="D19" s="105">
        <v>10</v>
      </c>
      <c r="E19" s="31">
        <v>45</v>
      </c>
      <c r="F19" s="106">
        <v>47</v>
      </c>
      <c r="G19" s="18">
        <f>SUM(E19:F19)</f>
        <v>92</v>
      </c>
      <c r="H19" s="107">
        <f>SUM(G19-D19)</f>
        <v>82</v>
      </c>
      <c r="K19" s="20">
        <f t="shared" si="0"/>
        <v>42</v>
      </c>
    </row>
    <row r="20" spans="1:11" ht="18" customHeight="1">
      <c r="A20" s="187" t="s">
        <v>68</v>
      </c>
      <c r="B20" s="103" t="s">
        <v>208</v>
      </c>
      <c r="C20" s="104">
        <v>39755</v>
      </c>
      <c r="D20" s="105">
        <v>14</v>
      </c>
      <c r="E20" s="31">
        <v>45</v>
      </c>
      <c r="F20" s="106">
        <v>49</v>
      </c>
      <c r="G20" s="18">
        <f>SUM(E20:F20)</f>
        <v>94</v>
      </c>
      <c r="H20" s="107">
        <f>SUM(G20-D20)</f>
        <v>80</v>
      </c>
      <c r="K20" s="20">
        <f t="shared" si="0"/>
        <v>42</v>
      </c>
    </row>
    <row r="21" spans="1:11" ht="18" customHeight="1">
      <c r="A21" s="33" t="s">
        <v>55</v>
      </c>
      <c r="B21" s="103" t="s">
        <v>210</v>
      </c>
      <c r="C21" s="104">
        <v>40484</v>
      </c>
      <c r="D21" s="105">
        <v>30</v>
      </c>
      <c r="E21" s="31">
        <v>51</v>
      </c>
      <c r="F21" s="106">
        <v>44</v>
      </c>
      <c r="G21" s="18">
        <f>SUM(E21:F21)</f>
        <v>95</v>
      </c>
      <c r="H21" s="107">
        <f>SUM(G21-D21)</f>
        <v>65</v>
      </c>
      <c r="K21" s="20">
        <f t="shared" si="0"/>
        <v>29</v>
      </c>
    </row>
    <row r="22" spans="1:11" ht="18" customHeight="1">
      <c r="A22" s="33" t="s">
        <v>63</v>
      </c>
      <c r="B22" s="103" t="s">
        <v>206</v>
      </c>
      <c r="C22" s="104">
        <v>40766</v>
      </c>
      <c r="D22" s="105">
        <v>19</v>
      </c>
      <c r="E22" s="31">
        <v>45</v>
      </c>
      <c r="F22" s="106">
        <v>51</v>
      </c>
      <c r="G22" s="18">
        <f>SUM(E22:F22)</f>
        <v>96</v>
      </c>
      <c r="H22" s="107">
        <f>SUM(G22-D22)</f>
        <v>77</v>
      </c>
      <c r="K22" s="20">
        <f t="shared" si="0"/>
        <v>41.5</v>
      </c>
    </row>
    <row r="23" spans="1:11" ht="18" customHeight="1">
      <c r="A23" s="33" t="s">
        <v>56</v>
      </c>
      <c r="B23" s="103" t="s">
        <v>207</v>
      </c>
      <c r="C23" s="104">
        <v>40397</v>
      </c>
      <c r="D23" s="105">
        <v>28</v>
      </c>
      <c r="E23" s="31">
        <v>48</v>
      </c>
      <c r="F23" s="106">
        <v>50</v>
      </c>
      <c r="G23" s="18">
        <f>SUM(E23:F23)</f>
        <v>98</v>
      </c>
      <c r="H23" s="107">
        <f>SUM(G23-D23)</f>
        <v>70</v>
      </c>
      <c r="K23" s="20">
        <f t="shared" si="0"/>
        <v>36</v>
      </c>
    </row>
    <row r="24" spans="1:11" ht="18" customHeight="1">
      <c r="A24" s="187" t="s">
        <v>75</v>
      </c>
      <c r="B24" s="103" t="s">
        <v>206</v>
      </c>
      <c r="C24" s="104">
        <v>39469</v>
      </c>
      <c r="D24" s="105">
        <v>9</v>
      </c>
      <c r="E24" s="31">
        <v>44</v>
      </c>
      <c r="F24" s="106">
        <v>54</v>
      </c>
      <c r="G24" s="18">
        <f>SUM(E24:F24)</f>
        <v>98</v>
      </c>
      <c r="H24" s="107">
        <f>SUM(G24-D24)</f>
        <v>89</v>
      </c>
      <c r="K24" s="20">
        <f t="shared" si="0"/>
        <v>49.5</v>
      </c>
    </row>
    <row r="25" spans="1:11" ht="18" customHeight="1">
      <c r="A25" s="187" t="s">
        <v>62</v>
      </c>
      <c r="B25" s="103" t="s">
        <v>206</v>
      </c>
      <c r="C25" s="104">
        <v>39774</v>
      </c>
      <c r="D25" s="105">
        <v>21</v>
      </c>
      <c r="E25" s="31">
        <v>52</v>
      </c>
      <c r="F25" s="106">
        <v>47</v>
      </c>
      <c r="G25" s="18">
        <f>SUM(E25:F25)</f>
        <v>99</v>
      </c>
      <c r="H25" s="107">
        <f>SUM(G25-D25)</f>
        <v>78</v>
      </c>
      <c r="K25" s="20">
        <f t="shared" si="0"/>
        <v>36.5</v>
      </c>
    </row>
    <row r="26" spans="1:11" ht="18" customHeight="1">
      <c r="A26" s="187" t="s">
        <v>58</v>
      </c>
      <c r="B26" s="103" t="s">
        <v>208</v>
      </c>
      <c r="C26" s="104">
        <v>39785</v>
      </c>
      <c r="D26" s="105">
        <v>28</v>
      </c>
      <c r="E26" s="31">
        <v>55</v>
      </c>
      <c r="F26" s="106">
        <v>45</v>
      </c>
      <c r="G26" s="18">
        <f>SUM(E26:F26)</f>
        <v>100</v>
      </c>
      <c r="H26" s="107">
        <f>SUM(G26-D26)</f>
        <v>72</v>
      </c>
      <c r="K26" s="20">
        <f t="shared" si="0"/>
        <v>31</v>
      </c>
    </row>
    <row r="27" spans="1:11" ht="18" customHeight="1">
      <c r="A27" s="33" t="s">
        <v>65</v>
      </c>
      <c r="B27" s="103" t="s">
        <v>207</v>
      </c>
      <c r="C27" s="104">
        <v>40373</v>
      </c>
      <c r="D27" s="105">
        <v>17</v>
      </c>
      <c r="E27" s="31">
        <v>54</v>
      </c>
      <c r="F27" s="106">
        <v>46</v>
      </c>
      <c r="G27" s="18">
        <f>SUM(E27:F27)</f>
        <v>100</v>
      </c>
      <c r="H27" s="107">
        <f>SUM(G27-D27)</f>
        <v>83</v>
      </c>
      <c r="K27" s="20">
        <f t="shared" si="0"/>
        <v>37.5</v>
      </c>
    </row>
    <row r="28" spans="1:11" ht="18" customHeight="1" thickBot="1">
      <c r="A28" s="187" t="s">
        <v>66</v>
      </c>
      <c r="B28" s="103" t="s">
        <v>206</v>
      </c>
      <c r="C28" s="104">
        <v>39867</v>
      </c>
      <c r="D28" s="105">
        <v>15</v>
      </c>
      <c r="E28" s="31">
        <v>50</v>
      </c>
      <c r="F28" s="106">
        <v>50</v>
      </c>
      <c r="G28" s="18">
        <f>SUM(E28:F28)</f>
        <v>100</v>
      </c>
      <c r="H28" s="107">
        <f>SUM(G28-D28)</f>
        <v>85</v>
      </c>
      <c r="K28" s="20">
        <f t="shared" si="0"/>
        <v>42.5</v>
      </c>
    </row>
    <row r="29" spans="1:11" ht="18" customHeight="1" thickBot="1">
      <c r="A29" s="187" t="s">
        <v>54</v>
      </c>
      <c r="B29" s="103" t="s">
        <v>215</v>
      </c>
      <c r="C29" s="104">
        <v>40021</v>
      </c>
      <c r="D29" s="105">
        <v>31</v>
      </c>
      <c r="E29" s="31">
        <v>54</v>
      </c>
      <c r="F29" s="106">
        <v>47</v>
      </c>
      <c r="G29" s="18">
        <f>SUM(E29:F29)</f>
        <v>101</v>
      </c>
      <c r="H29" s="280">
        <f>SUM(G29-D29)</f>
        <v>70</v>
      </c>
      <c r="I29" s="27" t="s">
        <v>18</v>
      </c>
      <c r="K29" s="20">
        <f>(F29-D29*0.5)</f>
        <v>31.5</v>
      </c>
    </row>
    <row r="30" spans="1:11" ht="18" customHeight="1">
      <c r="A30" s="33" t="s">
        <v>60</v>
      </c>
      <c r="B30" s="103" t="s">
        <v>208</v>
      </c>
      <c r="C30" s="104">
        <v>40522</v>
      </c>
      <c r="D30" s="105">
        <v>27</v>
      </c>
      <c r="E30" s="31">
        <v>47</v>
      </c>
      <c r="F30" s="106">
        <v>55</v>
      </c>
      <c r="G30" s="18">
        <f>SUM(E30:F30)</f>
        <v>102</v>
      </c>
      <c r="H30" s="107">
        <f>SUM(G30-D30)</f>
        <v>75</v>
      </c>
      <c r="K30" s="20">
        <f t="shared" ref="K30:K32" si="1">(F30-D30*0.5)</f>
        <v>41.5</v>
      </c>
    </row>
    <row r="31" spans="1:11" ht="18" customHeight="1">
      <c r="A31" s="33" t="s">
        <v>59</v>
      </c>
      <c r="B31" s="103" t="s">
        <v>208</v>
      </c>
      <c r="C31" s="104">
        <v>41123</v>
      </c>
      <c r="D31" s="105">
        <v>27</v>
      </c>
      <c r="E31" s="31">
        <v>54</v>
      </c>
      <c r="F31" s="106">
        <v>49</v>
      </c>
      <c r="G31" s="18">
        <f>SUM(E31:F31)</f>
        <v>103</v>
      </c>
      <c r="H31" s="107">
        <f>SUM(G31-D31)</f>
        <v>76</v>
      </c>
      <c r="K31" s="20">
        <f t="shared" si="1"/>
        <v>35.5</v>
      </c>
    </row>
    <row r="32" spans="1:11" ht="18" customHeight="1" thickBot="1">
      <c r="A32" s="112" t="s">
        <v>57</v>
      </c>
      <c r="B32" s="113" t="s">
        <v>206</v>
      </c>
      <c r="C32" s="114">
        <v>40430</v>
      </c>
      <c r="D32" s="115">
        <v>28</v>
      </c>
      <c r="E32" s="101">
        <v>50</v>
      </c>
      <c r="F32" s="116">
        <v>58</v>
      </c>
      <c r="G32" s="117">
        <f>SUM(E32:F32)</f>
        <v>108</v>
      </c>
      <c r="H32" s="118">
        <f>SUM(G32-D32)</f>
        <v>80</v>
      </c>
      <c r="K32" s="20">
        <f t="shared" si="1"/>
        <v>44</v>
      </c>
    </row>
    <row r="33" spans="1:11" ht="19.5" thickBot="1">
      <c r="B33" s="1"/>
      <c r="C33" s="1"/>
      <c r="D33" s="1"/>
      <c r="E33" s="1"/>
      <c r="F33" s="1"/>
      <c r="G33" s="1"/>
      <c r="H33" s="1"/>
    </row>
    <row r="34" spans="1:11" ht="20.25" thickBot="1">
      <c r="A34" s="203" t="s">
        <v>43</v>
      </c>
      <c r="B34" s="204"/>
      <c r="C34" s="204"/>
      <c r="D34" s="204"/>
      <c r="E34" s="204"/>
      <c r="F34" s="204"/>
      <c r="G34" s="204"/>
      <c r="H34" s="205"/>
      <c r="K34" s="9"/>
    </row>
    <row r="35" spans="1:11" ht="20.25" thickBot="1">
      <c r="A35" s="4" t="s">
        <v>6</v>
      </c>
      <c r="B35" s="5" t="s">
        <v>9</v>
      </c>
      <c r="C35" s="5" t="s">
        <v>21</v>
      </c>
      <c r="D35" s="4" t="s">
        <v>1</v>
      </c>
      <c r="E35" s="4" t="s">
        <v>2</v>
      </c>
      <c r="F35" s="16" t="s">
        <v>3</v>
      </c>
      <c r="G35" s="15" t="s">
        <v>4</v>
      </c>
      <c r="H35" s="17" t="s">
        <v>5</v>
      </c>
      <c r="K35" s="119" t="s">
        <v>24</v>
      </c>
    </row>
    <row r="36" spans="1:11" ht="18" customHeight="1" thickBot="1">
      <c r="A36" s="33" t="s">
        <v>118</v>
      </c>
      <c r="B36" s="103" t="s">
        <v>208</v>
      </c>
      <c r="C36" s="104">
        <v>39932</v>
      </c>
      <c r="D36" s="105">
        <v>7</v>
      </c>
      <c r="E36" s="31">
        <v>45</v>
      </c>
      <c r="F36" s="106">
        <v>41</v>
      </c>
      <c r="G36" s="258">
        <f>SUM(E36:F36)</f>
        <v>86</v>
      </c>
      <c r="H36" s="93">
        <f>SUM(G36-D36)</f>
        <v>79</v>
      </c>
      <c r="I36" s="23" t="s">
        <v>15</v>
      </c>
      <c r="K36" s="20">
        <f t="shared" ref="K36:K43" si="2">(F36-D36*0.5)</f>
        <v>37.5</v>
      </c>
    </row>
    <row r="37" spans="1:11" ht="18" customHeight="1" thickBot="1">
      <c r="A37" s="33" t="s">
        <v>121</v>
      </c>
      <c r="B37" s="103" t="s">
        <v>208</v>
      </c>
      <c r="C37" s="104">
        <v>40616</v>
      </c>
      <c r="D37" s="105">
        <v>24</v>
      </c>
      <c r="E37" s="31">
        <v>47</v>
      </c>
      <c r="F37" s="106">
        <v>44</v>
      </c>
      <c r="G37" s="258">
        <f>SUM(E37:F37)</f>
        <v>91</v>
      </c>
      <c r="H37" s="93">
        <f>SUM(G37-D37)</f>
        <v>67</v>
      </c>
      <c r="I37" s="23" t="s">
        <v>16</v>
      </c>
      <c r="K37" s="20">
        <f t="shared" si="2"/>
        <v>32</v>
      </c>
    </row>
    <row r="38" spans="1:11" ht="18" customHeight="1">
      <c r="A38" s="33" t="s">
        <v>117</v>
      </c>
      <c r="B38" s="103" t="s">
        <v>209</v>
      </c>
      <c r="C38" s="104">
        <v>40439</v>
      </c>
      <c r="D38" s="105">
        <v>16</v>
      </c>
      <c r="E38" s="31">
        <v>48</v>
      </c>
      <c r="F38" s="106">
        <v>44</v>
      </c>
      <c r="G38" s="18">
        <f>SUM(E38:F38)</f>
        <v>92</v>
      </c>
      <c r="H38" s="93">
        <f>SUM(G38-D38)</f>
        <v>76</v>
      </c>
      <c r="K38" s="20">
        <f t="shared" si="2"/>
        <v>36</v>
      </c>
    </row>
    <row r="39" spans="1:11" ht="18" customHeight="1" thickBot="1">
      <c r="A39" s="33" t="s">
        <v>120</v>
      </c>
      <c r="B39" s="103" t="s">
        <v>209</v>
      </c>
      <c r="C39" s="104">
        <v>40056</v>
      </c>
      <c r="D39" s="105">
        <v>25</v>
      </c>
      <c r="E39" s="31">
        <v>51</v>
      </c>
      <c r="F39" s="106">
        <v>47</v>
      </c>
      <c r="G39" s="18">
        <f>SUM(E39:F39)</f>
        <v>98</v>
      </c>
      <c r="H39" s="93">
        <f>SUM(G39-D39)</f>
        <v>73</v>
      </c>
      <c r="K39" s="20">
        <f t="shared" si="2"/>
        <v>34.5</v>
      </c>
    </row>
    <row r="40" spans="1:11" ht="18" customHeight="1" thickBot="1">
      <c r="A40" s="33" t="s">
        <v>119</v>
      </c>
      <c r="B40" s="103" t="s">
        <v>208</v>
      </c>
      <c r="C40" s="104">
        <v>40415</v>
      </c>
      <c r="D40" s="105">
        <v>35</v>
      </c>
      <c r="E40" s="31">
        <v>55</v>
      </c>
      <c r="F40" s="106">
        <v>50</v>
      </c>
      <c r="G40" s="18">
        <f>SUM(E40:F40)</f>
        <v>105</v>
      </c>
      <c r="H40" s="278">
        <f>SUM(G40-D40)</f>
        <v>70</v>
      </c>
      <c r="I40" s="27" t="s">
        <v>18</v>
      </c>
      <c r="K40" s="20">
        <f t="shared" si="2"/>
        <v>32.5</v>
      </c>
    </row>
    <row r="41" spans="1:11" ht="18" customHeight="1" thickBot="1">
      <c r="A41" s="33" t="s">
        <v>116</v>
      </c>
      <c r="B41" s="103" t="s">
        <v>211</v>
      </c>
      <c r="C41" s="104">
        <v>39930</v>
      </c>
      <c r="D41" s="105">
        <v>24</v>
      </c>
      <c r="E41" s="31">
        <v>57</v>
      </c>
      <c r="F41" s="106">
        <v>50</v>
      </c>
      <c r="G41" s="18">
        <f>SUM(E41:F41)</f>
        <v>107</v>
      </c>
      <c r="H41" s="93">
        <f>SUM(G41-D41)</f>
        <v>83</v>
      </c>
      <c r="K41" s="20">
        <f t="shared" si="2"/>
        <v>38</v>
      </c>
    </row>
    <row r="42" spans="1:11" ht="18" customHeight="1" thickBot="1">
      <c r="A42" s="33" t="s">
        <v>122</v>
      </c>
      <c r="B42" s="103" t="s">
        <v>211</v>
      </c>
      <c r="C42" s="104">
        <v>40267</v>
      </c>
      <c r="D42" s="105">
        <v>42</v>
      </c>
      <c r="E42" s="31">
        <v>60</v>
      </c>
      <c r="F42" s="106">
        <v>50</v>
      </c>
      <c r="G42" s="18">
        <f>SUM(E42:F42)</f>
        <v>110</v>
      </c>
      <c r="H42" s="278">
        <f>SUM(G42-D42)</f>
        <v>68</v>
      </c>
      <c r="I42" s="27" t="s">
        <v>17</v>
      </c>
      <c r="K42" s="20">
        <f t="shared" si="2"/>
        <v>29</v>
      </c>
    </row>
    <row r="43" spans="1:11" ht="18" customHeight="1" thickBot="1">
      <c r="A43" s="112" t="s">
        <v>123</v>
      </c>
      <c r="B43" s="113" t="s">
        <v>207</v>
      </c>
      <c r="C43" s="114">
        <v>40200</v>
      </c>
      <c r="D43" s="115">
        <v>42</v>
      </c>
      <c r="E43" s="101">
        <v>64</v>
      </c>
      <c r="F43" s="116">
        <v>55</v>
      </c>
      <c r="G43" s="117">
        <f>SUM(E43:F43)</f>
        <v>119</v>
      </c>
      <c r="H43" s="118">
        <f>SUM(G43-D43)</f>
        <v>77</v>
      </c>
      <c r="K43" s="20">
        <f t="shared" si="2"/>
        <v>34</v>
      </c>
    </row>
    <row r="44" spans="1:11">
      <c r="B44" s="1"/>
      <c r="C44" s="1"/>
      <c r="D44" s="1"/>
      <c r="E44" s="1"/>
      <c r="F44" s="1"/>
      <c r="G44" s="1"/>
      <c r="H44" s="1"/>
      <c r="K44" s="9"/>
    </row>
    <row r="45" spans="1:11">
      <c r="K45" s="9"/>
    </row>
  </sheetData>
  <sortState xmlns:xlrd2="http://schemas.microsoft.com/office/spreadsheetml/2017/richdata2" ref="A36:H43">
    <sortCondition ref="G36:G43"/>
    <sortCondition ref="F36:F43"/>
    <sortCondition ref="E36:E43"/>
  </sortState>
  <mergeCells count="8">
    <mergeCell ref="A34:H34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8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0" ht="30.75">
      <c r="A1" s="197" t="str">
        <f>JUV!A1</f>
        <v>LINKS</v>
      </c>
      <c r="B1" s="197"/>
      <c r="C1" s="197"/>
      <c r="D1" s="197"/>
      <c r="E1" s="197"/>
      <c r="F1" s="197"/>
      <c r="G1" s="197"/>
      <c r="H1" s="197"/>
    </row>
    <row r="2" spans="1:20" ht="23.25">
      <c r="A2" s="202" t="str">
        <f>JUV!A2</f>
        <v>PINAMAR S.A.</v>
      </c>
      <c r="B2" s="202"/>
      <c r="C2" s="202"/>
      <c r="D2" s="202"/>
      <c r="E2" s="202"/>
      <c r="F2" s="202"/>
      <c r="G2" s="202"/>
      <c r="H2" s="202"/>
    </row>
    <row r="3" spans="1:20" ht="19.5">
      <c r="A3" s="198" t="s">
        <v>7</v>
      </c>
      <c r="B3" s="198"/>
      <c r="C3" s="198"/>
      <c r="D3" s="198"/>
      <c r="E3" s="198"/>
      <c r="F3" s="198"/>
      <c r="G3" s="198"/>
      <c r="H3" s="198"/>
    </row>
    <row r="4" spans="1:20" ht="26.25">
      <c r="A4" s="199" t="str">
        <f>JUV!A4</f>
        <v>4° FECHA DEL RANKING</v>
      </c>
      <c r="B4" s="199"/>
      <c r="C4" s="199"/>
      <c r="D4" s="199"/>
      <c r="E4" s="199"/>
      <c r="F4" s="199"/>
      <c r="G4" s="199"/>
      <c r="H4" s="199"/>
    </row>
    <row r="5" spans="1:20" ht="19.5">
      <c r="A5" s="200" t="str">
        <f>JUV!A5</f>
        <v>DOS VUELTAS DE 9 HOYOS MEDAL PLAY</v>
      </c>
      <c r="B5" s="200"/>
      <c r="C5" s="200"/>
      <c r="D5" s="200"/>
      <c r="E5" s="200"/>
      <c r="F5" s="200"/>
      <c r="G5" s="200"/>
      <c r="H5" s="200"/>
    </row>
    <row r="6" spans="1:20" ht="19.5">
      <c r="A6" s="193" t="str">
        <f>JUV!A6</f>
        <v>DOMINGO 16 DE ABRIL DE 2023</v>
      </c>
      <c r="B6" s="193"/>
      <c r="C6" s="193"/>
      <c r="D6" s="193"/>
      <c r="E6" s="193"/>
      <c r="F6" s="193"/>
      <c r="G6" s="193"/>
      <c r="H6" s="193"/>
    </row>
    <row r="7" spans="1:20" ht="20.25" thickBot="1">
      <c r="A7" s="206"/>
      <c r="B7" s="206"/>
      <c r="C7" s="206"/>
      <c r="D7" s="206"/>
      <c r="E7" s="206"/>
      <c r="F7" s="206"/>
      <c r="G7" s="206"/>
      <c r="H7" s="206"/>
    </row>
    <row r="8" spans="1:20" ht="19.5" thickBot="1">
      <c r="A8" s="194" t="s">
        <v>34</v>
      </c>
      <c r="B8" s="195"/>
      <c r="C8" s="195"/>
      <c r="D8" s="195"/>
      <c r="E8" s="195"/>
      <c r="F8" s="195"/>
      <c r="G8" s="195"/>
      <c r="H8" s="196"/>
    </row>
    <row r="9" spans="1:20" s="7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48" t="s">
        <v>24</v>
      </c>
      <c r="N9" s="1"/>
      <c r="O9" s="1"/>
      <c r="P9" s="1"/>
      <c r="Q9" s="1"/>
      <c r="R9" s="1"/>
      <c r="S9" s="1"/>
      <c r="T9" s="1"/>
    </row>
    <row r="10" spans="1:20" s="3" customFormat="1" ht="20.25" thickBot="1">
      <c r="A10" s="86" t="s">
        <v>67</v>
      </c>
      <c r="B10" s="87" t="s">
        <v>207</v>
      </c>
      <c r="C10" s="88">
        <v>40532</v>
      </c>
      <c r="D10" s="89">
        <v>14</v>
      </c>
      <c r="E10" s="90">
        <v>49</v>
      </c>
      <c r="F10" s="91">
        <v>42</v>
      </c>
      <c r="G10" s="277">
        <f>SUM(E10:F10)</f>
        <v>91</v>
      </c>
      <c r="H10" s="93">
        <f>SUM(G10-D10)</f>
        <v>77</v>
      </c>
      <c r="I10" s="23" t="s">
        <v>15</v>
      </c>
      <c r="K10" s="20">
        <f t="shared" ref="K10:K21" si="0">(F10-D10*0.5)</f>
        <v>35</v>
      </c>
      <c r="N10" s="1"/>
      <c r="O10" s="1"/>
      <c r="P10" s="1"/>
      <c r="Q10" s="1"/>
      <c r="R10" s="1"/>
      <c r="S10" s="1"/>
      <c r="T10" s="1"/>
    </row>
    <row r="11" spans="1:20" ht="20.25" thickBot="1">
      <c r="A11" s="86" t="s">
        <v>64</v>
      </c>
      <c r="B11" s="87" t="s">
        <v>210</v>
      </c>
      <c r="C11" s="88">
        <v>40437</v>
      </c>
      <c r="D11" s="89">
        <v>19</v>
      </c>
      <c r="E11" s="90">
        <v>50</v>
      </c>
      <c r="F11" s="91">
        <v>42</v>
      </c>
      <c r="G11" s="277">
        <f>SUM(E11:F11)</f>
        <v>92</v>
      </c>
      <c r="H11" s="93">
        <f>SUM(G11-D11)</f>
        <v>73</v>
      </c>
      <c r="I11" s="23" t="s">
        <v>16</v>
      </c>
      <c r="K11" s="20">
        <f t="shared" si="0"/>
        <v>32.5</v>
      </c>
      <c r="M11" s="83"/>
    </row>
    <row r="12" spans="1:20" ht="20.25" thickBot="1">
      <c r="A12" s="86" t="s">
        <v>55</v>
      </c>
      <c r="B12" s="87" t="s">
        <v>210</v>
      </c>
      <c r="C12" s="88">
        <v>40484</v>
      </c>
      <c r="D12" s="89">
        <v>30</v>
      </c>
      <c r="E12" s="90">
        <v>51</v>
      </c>
      <c r="F12" s="91">
        <v>44</v>
      </c>
      <c r="G12" s="92">
        <f>SUM(E12:F12)</f>
        <v>95</v>
      </c>
      <c r="H12" s="278">
        <f>SUM(G12-D12)</f>
        <v>65</v>
      </c>
      <c r="I12" s="27" t="s">
        <v>17</v>
      </c>
      <c r="K12" s="20">
        <f t="shared" si="0"/>
        <v>29</v>
      </c>
      <c r="M12" s="83"/>
    </row>
    <row r="13" spans="1:20" ht="20.25" thickBot="1">
      <c r="A13" s="86" t="s">
        <v>63</v>
      </c>
      <c r="B13" s="87" t="s">
        <v>206</v>
      </c>
      <c r="C13" s="88">
        <v>40766</v>
      </c>
      <c r="D13" s="89">
        <v>19</v>
      </c>
      <c r="E13" s="90">
        <v>45</v>
      </c>
      <c r="F13" s="91">
        <v>51</v>
      </c>
      <c r="G13" s="92">
        <f>SUM(E13:F13)</f>
        <v>96</v>
      </c>
      <c r="H13" s="93">
        <f>SUM(G13-D13)</f>
        <v>77</v>
      </c>
      <c r="K13" s="20">
        <f t="shared" si="0"/>
        <v>41.5</v>
      </c>
    </row>
    <row r="14" spans="1:20" ht="20.25" thickBot="1">
      <c r="A14" s="86" t="s">
        <v>56</v>
      </c>
      <c r="B14" s="87" t="s">
        <v>207</v>
      </c>
      <c r="C14" s="88">
        <v>40397</v>
      </c>
      <c r="D14" s="89">
        <v>28</v>
      </c>
      <c r="E14" s="90">
        <v>48</v>
      </c>
      <c r="F14" s="91">
        <v>50</v>
      </c>
      <c r="G14" s="92">
        <f>SUM(E14:F14)</f>
        <v>98</v>
      </c>
      <c r="H14" s="93">
        <f>SUM(G14-D14)</f>
        <v>70</v>
      </c>
      <c r="I14" s="27" t="s">
        <v>18</v>
      </c>
      <c r="K14" s="20">
        <f t="shared" si="0"/>
        <v>36</v>
      </c>
    </row>
    <row r="15" spans="1:20" ht="19.5">
      <c r="A15" s="86" t="s">
        <v>65</v>
      </c>
      <c r="B15" s="87" t="s">
        <v>207</v>
      </c>
      <c r="C15" s="88">
        <v>40373</v>
      </c>
      <c r="D15" s="89">
        <v>17</v>
      </c>
      <c r="E15" s="90">
        <v>54</v>
      </c>
      <c r="F15" s="91">
        <v>46</v>
      </c>
      <c r="G15" s="92">
        <f>SUM(E15:F15)</f>
        <v>100</v>
      </c>
      <c r="H15" s="93">
        <f>SUM(G15-D15)</f>
        <v>83</v>
      </c>
      <c r="K15" s="20">
        <f t="shared" si="0"/>
        <v>37.5</v>
      </c>
    </row>
    <row r="16" spans="1:20" ht="19.5">
      <c r="A16" s="86" t="s">
        <v>60</v>
      </c>
      <c r="B16" s="87" t="s">
        <v>208</v>
      </c>
      <c r="C16" s="88">
        <v>40522</v>
      </c>
      <c r="D16" s="89">
        <v>26</v>
      </c>
      <c r="E16" s="90">
        <v>47</v>
      </c>
      <c r="F16" s="91">
        <v>55</v>
      </c>
      <c r="G16" s="92">
        <f>SUM(E16:F16)</f>
        <v>102</v>
      </c>
      <c r="H16" s="93">
        <f>SUM(G16-D16)</f>
        <v>76</v>
      </c>
      <c r="K16" s="20">
        <f t="shared" si="0"/>
        <v>42</v>
      </c>
    </row>
    <row r="17" spans="1:11" ht="19.5">
      <c r="A17" s="86" t="s">
        <v>59</v>
      </c>
      <c r="B17" s="87" t="s">
        <v>208</v>
      </c>
      <c r="C17" s="88">
        <v>41123</v>
      </c>
      <c r="D17" s="89">
        <v>27</v>
      </c>
      <c r="E17" s="90">
        <v>54</v>
      </c>
      <c r="F17" s="91">
        <v>49</v>
      </c>
      <c r="G17" s="92">
        <f>SUM(E17:F17)</f>
        <v>103</v>
      </c>
      <c r="H17" s="93">
        <f>SUM(G17-D17)</f>
        <v>76</v>
      </c>
      <c r="K17" s="20">
        <f t="shared" si="0"/>
        <v>35.5</v>
      </c>
    </row>
    <row r="18" spans="1:11" ht="20.25" thickBot="1">
      <c r="A18" s="112" t="s">
        <v>57</v>
      </c>
      <c r="B18" s="113" t="s">
        <v>206</v>
      </c>
      <c r="C18" s="114">
        <v>40430</v>
      </c>
      <c r="D18" s="115">
        <v>28</v>
      </c>
      <c r="E18" s="101">
        <v>50</v>
      </c>
      <c r="F18" s="116">
        <v>58</v>
      </c>
      <c r="G18" s="117">
        <f>SUM(E18:F18)</f>
        <v>108</v>
      </c>
      <c r="H18" s="118">
        <f>SUM(G18-D18)</f>
        <v>80</v>
      </c>
      <c r="K18" s="20">
        <f t="shared" si="0"/>
        <v>44</v>
      </c>
    </row>
  </sheetData>
  <sortState xmlns:xlrd2="http://schemas.microsoft.com/office/spreadsheetml/2017/richdata2" ref="A10:H18">
    <sortCondition ref="G10:G18"/>
    <sortCondition descending="1" ref="F10:F18"/>
    <sortCondition ref="E10:E18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3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60" bestFit="1" customWidth="1"/>
    <col min="8" max="8" width="11.42578125" style="22"/>
    <col min="9" max="9" width="36.28515625" style="1" bestFit="1" customWidth="1"/>
    <col min="10" max="16384" width="11.42578125" style="1"/>
  </cols>
  <sheetData>
    <row r="1" spans="1:16" ht="30.75">
      <c r="A1" s="197" t="str">
        <f>JUV!A1</f>
        <v>LINKS</v>
      </c>
      <c r="B1" s="197"/>
      <c r="C1" s="197"/>
      <c r="D1" s="197"/>
      <c r="E1" s="197"/>
      <c r="F1" s="197"/>
    </row>
    <row r="2" spans="1:16" ht="23.25">
      <c r="A2" s="202" t="str">
        <f>JUV!A2</f>
        <v>PINAMAR S.A.</v>
      </c>
      <c r="B2" s="202"/>
      <c r="C2" s="202"/>
      <c r="D2" s="202"/>
      <c r="E2" s="202"/>
      <c r="F2" s="202"/>
    </row>
    <row r="3" spans="1:16" ht="19.5">
      <c r="A3" s="198" t="s">
        <v>7</v>
      </c>
      <c r="B3" s="198"/>
      <c r="C3" s="198"/>
      <c r="D3" s="198"/>
      <c r="E3" s="198"/>
      <c r="F3" s="198"/>
    </row>
    <row r="4" spans="1:16" ht="26.25">
      <c r="A4" s="199" t="s">
        <v>48</v>
      </c>
      <c r="B4" s="199"/>
      <c r="C4" s="199"/>
      <c r="D4" s="199"/>
      <c r="E4" s="199"/>
      <c r="F4" s="199"/>
    </row>
    <row r="5" spans="1:16" ht="19.5">
      <c r="A5" s="200" t="s">
        <v>14</v>
      </c>
      <c r="B5" s="200"/>
      <c r="C5" s="200"/>
      <c r="D5" s="200"/>
      <c r="E5" s="200"/>
      <c r="F5" s="200"/>
    </row>
    <row r="6" spans="1:16" ht="19.5">
      <c r="A6" s="193" t="str">
        <f>JUV!A6</f>
        <v>DOMINGO 16 DE ABRIL DE 2023</v>
      </c>
      <c r="B6" s="193"/>
      <c r="C6" s="193"/>
      <c r="D6" s="193"/>
      <c r="E6" s="193"/>
      <c r="F6" s="193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07" t="s">
        <v>35</v>
      </c>
      <c r="B8" s="208"/>
      <c r="C8" s="208"/>
      <c r="D8" s="208"/>
      <c r="E8" s="208"/>
      <c r="F8" s="209"/>
    </row>
    <row r="9" spans="1:16" s="3" customFormat="1" ht="20.25" thickBot="1">
      <c r="A9" s="75" t="s">
        <v>0</v>
      </c>
      <c r="B9" s="76" t="s">
        <v>9</v>
      </c>
      <c r="C9" s="76" t="s">
        <v>21</v>
      </c>
      <c r="D9" s="77" t="s">
        <v>1</v>
      </c>
      <c r="E9" s="78" t="s">
        <v>4</v>
      </c>
      <c r="F9" s="78" t="s">
        <v>5</v>
      </c>
      <c r="G9" s="61"/>
      <c r="H9" s="22"/>
      <c r="K9" s="1"/>
      <c r="L9" s="1"/>
      <c r="M9" s="1"/>
      <c r="N9" s="1"/>
      <c r="O9" s="1"/>
      <c r="P9" s="1"/>
    </row>
    <row r="10" spans="1:16" ht="20.25" thickBot="1">
      <c r="A10" s="52" t="s">
        <v>205</v>
      </c>
      <c r="B10" s="31" t="s">
        <v>210</v>
      </c>
      <c r="C10" s="32">
        <v>40791</v>
      </c>
      <c r="D10" s="55">
        <v>14</v>
      </c>
      <c r="E10" s="258">
        <v>49</v>
      </c>
      <c r="F10" s="95">
        <f>(E10-D10)</f>
        <v>35</v>
      </c>
      <c r="G10" s="62" t="s">
        <v>26</v>
      </c>
    </row>
    <row r="11" spans="1:16" ht="20.25" thickBot="1">
      <c r="A11" s="52" t="s">
        <v>224</v>
      </c>
      <c r="B11" s="31" t="s">
        <v>216</v>
      </c>
      <c r="C11" s="32">
        <v>40356</v>
      </c>
      <c r="D11" s="55">
        <v>0</v>
      </c>
      <c r="E11" s="258">
        <v>63</v>
      </c>
      <c r="F11" s="95">
        <f>(E11-D11)</f>
        <v>63</v>
      </c>
      <c r="G11" s="62" t="s">
        <v>27</v>
      </c>
    </row>
    <row r="12" spans="1:16" ht="19.5">
      <c r="A12" s="52" t="s">
        <v>225</v>
      </c>
      <c r="B12" s="31" t="s">
        <v>216</v>
      </c>
      <c r="C12" s="32">
        <v>40395</v>
      </c>
      <c r="D12" s="55">
        <v>0</v>
      </c>
      <c r="E12" s="18">
        <v>63</v>
      </c>
      <c r="F12" s="95">
        <f>(E12-D12)</f>
        <v>63</v>
      </c>
      <c r="G12" s="1"/>
    </row>
    <row r="13" spans="1:16" ht="20.25" thickBot="1">
      <c r="A13" s="273" t="s">
        <v>227</v>
      </c>
      <c r="B13" s="31" t="s">
        <v>210</v>
      </c>
      <c r="C13" s="32">
        <v>40323</v>
      </c>
      <c r="D13" s="55">
        <v>0</v>
      </c>
      <c r="E13" s="18">
        <v>63</v>
      </c>
      <c r="F13" s="95">
        <f>(E13-D13)</f>
        <v>63</v>
      </c>
      <c r="G13" s="1"/>
    </row>
    <row r="14" spans="1:16" ht="20.25" thickBot="1">
      <c r="A14" s="273" t="s">
        <v>226</v>
      </c>
      <c r="B14" s="31" t="s">
        <v>210</v>
      </c>
      <c r="C14" s="32">
        <v>40567</v>
      </c>
      <c r="D14" s="55">
        <v>25</v>
      </c>
      <c r="E14" s="18">
        <v>63</v>
      </c>
      <c r="F14" s="259">
        <f>(E14-D14)</f>
        <v>38</v>
      </c>
      <c r="G14" s="62" t="s">
        <v>17</v>
      </c>
    </row>
    <row r="15" spans="1:16" ht="19.5">
      <c r="A15" s="52" t="s">
        <v>200</v>
      </c>
      <c r="B15" s="31" t="s">
        <v>213</v>
      </c>
      <c r="C15" s="32">
        <v>40216</v>
      </c>
      <c r="D15" s="55">
        <v>0</v>
      </c>
      <c r="E15" s="18">
        <v>66</v>
      </c>
      <c r="F15" s="95">
        <f>(E15-D15)</f>
        <v>66</v>
      </c>
      <c r="G15" s="1"/>
    </row>
    <row r="16" spans="1:16" ht="19.5">
      <c r="A16" s="52" t="s">
        <v>203</v>
      </c>
      <c r="B16" s="31" t="s">
        <v>216</v>
      </c>
      <c r="C16" s="32">
        <v>40395</v>
      </c>
      <c r="D16" s="55">
        <v>0</v>
      </c>
      <c r="E16" s="18">
        <v>69</v>
      </c>
      <c r="F16" s="95">
        <f>(E16-D16)</f>
        <v>69</v>
      </c>
      <c r="G16" s="1"/>
    </row>
    <row r="17" spans="1:8" ht="19.5">
      <c r="A17" s="52" t="s">
        <v>197</v>
      </c>
      <c r="B17" s="31" t="s">
        <v>208</v>
      </c>
      <c r="C17" s="32">
        <v>40519</v>
      </c>
      <c r="D17" s="55">
        <v>0</v>
      </c>
      <c r="E17" s="18">
        <v>88</v>
      </c>
      <c r="F17" s="95">
        <f>(E17-D17)</f>
        <v>88</v>
      </c>
      <c r="G17" s="1"/>
    </row>
    <row r="18" spans="1:8" ht="19.5">
      <c r="A18" s="254" t="s">
        <v>199</v>
      </c>
      <c r="B18" s="31" t="s">
        <v>208</v>
      </c>
      <c r="C18" s="32">
        <v>40283</v>
      </c>
      <c r="D18" s="255" t="s">
        <v>10</v>
      </c>
      <c r="E18" s="256" t="s">
        <v>10</v>
      </c>
      <c r="F18" s="95" t="s">
        <v>10</v>
      </c>
      <c r="G18" s="1"/>
    </row>
    <row r="19" spans="1:8" ht="20.25" thickBot="1">
      <c r="A19" s="272" t="s">
        <v>198</v>
      </c>
      <c r="B19" s="101" t="s">
        <v>211</v>
      </c>
      <c r="C19" s="122">
        <v>40319</v>
      </c>
      <c r="D19" s="123" t="s">
        <v>10</v>
      </c>
      <c r="E19" s="120" t="s">
        <v>10</v>
      </c>
      <c r="F19" s="262" t="s">
        <v>10</v>
      </c>
      <c r="G19" s="1"/>
      <c r="H19" s="1"/>
    </row>
    <row r="20" spans="1:8" ht="19.5" thickBot="1">
      <c r="F20" s="1"/>
      <c r="G20" s="1"/>
      <c r="H20" s="1"/>
    </row>
    <row r="21" spans="1:8" ht="20.25" thickBot="1">
      <c r="A21" s="207" t="s">
        <v>36</v>
      </c>
      <c r="B21" s="208"/>
      <c r="C21" s="208"/>
      <c r="D21" s="208"/>
      <c r="E21" s="208"/>
      <c r="F21" s="209"/>
    </row>
    <row r="22" spans="1:8" ht="20.25" thickBot="1">
      <c r="A22" s="75" t="s">
        <v>6</v>
      </c>
      <c r="B22" s="76" t="s">
        <v>9</v>
      </c>
      <c r="C22" s="76" t="s">
        <v>21</v>
      </c>
      <c r="D22" s="77" t="s">
        <v>1</v>
      </c>
      <c r="E22" s="78" t="s">
        <v>4</v>
      </c>
      <c r="F22" s="78" t="s">
        <v>5</v>
      </c>
    </row>
    <row r="23" spans="1:8" ht="20.25" thickBot="1">
      <c r="A23" s="260" t="s">
        <v>195</v>
      </c>
      <c r="B23" s="101" t="s">
        <v>210</v>
      </c>
      <c r="C23" s="122">
        <v>40858</v>
      </c>
      <c r="D23" s="261">
        <v>0</v>
      </c>
      <c r="E23" s="117">
        <v>63</v>
      </c>
      <c r="F23" s="262">
        <f t="shared" ref="F23" si="0">(E23-D23)</f>
        <v>63</v>
      </c>
      <c r="G23" s="62" t="s">
        <v>26</v>
      </c>
    </row>
  </sheetData>
  <sortState xmlns:xlrd2="http://schemas.microsoft.com/office/spreadsheetml/2017/richdata2" ref="A10:F19">
    <sortCondition ref="E10:E19"/>
  </sortState>
  <mergeCells count="8">
    <mergeCell ref="A21:F21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33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60" customWidth="1"/>
    <col min="8" max="8" width="11.42578125" style="22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211" t="str">
        <f>JUV!A1</f>
        <v>LINKS</v>
      </c>
      <c r="B1" s="211"/>
      <c r="C1" s="211"/>
      <c r="D1" s="211"/>
      <c r="E1" s="211"/>
      <c r="F1" s="211"/>
    </row>
    <row r="2" spans="1:23" ht="23.25">
      <c r="A2" s="202" t="str">
        <f>JUV!A2</f>
        <v>PINAMAR S.A.</v>
      </c>
      <c r="B2" s="202"/>
      <c r="C2" s="202"/>
      <c r="D2" s="202"/>
      <c r="E2" s="202"/>
      <c r="F2" s="202"/>
    </row>
    <row r="3" spans="1:23" ht="19.5">
      <c r="A3" s="198" t="s">
        <v>7</v>
      </c>
      <c r="B3" s="198"/>
      <c r="C3" s="198"/>
      <c r="D3" s="198"/>
      <c r="E3" s="198"/>
      <c r="F3" s="198"/>
    </row>
    <row r="4" spans="1:23" ht="26.25">
      <c r="A4" s="199" t="str">
        <f>ALBATROS!A4</f>
        <v>5° FECHA DEL RANKING</v>
      </c>
      <c r="B4" s="199"/>
      <c r="C4" s="199"/>
      <c r="D4" s="199"/>
      <c r="E4" s="199"/>
      <c r="F4" s="199"/>
    </row>
    <row r="5" spans="1:23" ht="19.5">
      <c r="A5" s="200" t="s">
        <v>14</v>
      </c>
      <c r="B5" s="200"/>
      <c r="C5" s="200"/>
      <c r="D5" s="200"/>
      <c r="E5" s="200"/>
      <c r="F5" s="200"/>
    </row>
    <row r="6" spans="1:23" ht="20.25" thickBot="1">
      <c r="A6" s="193" t="str">
        <f>JUV!A6</f>
        <v>DOMINGO 16 DE ABRIL DE 2023</v>
      </c>
      <c r="B6" s="193"/>
      <c r="C6" s="193"/>
      <c r="D6" s="193"/>
      <c r="E6" s="193"/>
      <c r="F6" s="193"/>
    </row>
    <row r="7" spans="1:23" ht="20.25" thickBot="1">
      <c r="A7" s="212" t="s">
        <v>37</v>
      </c>
      <c r="B7" s="213"/>
      <c r="C7" s="213"/>
      <c r="D7" s="213"/>
      <c r="E7" s="213"/>
      <c r="F7" s="214"/>
    </row>
    <row r="8" spans="1:23" s="49" customFormat="1" ht="20.25" thickBot="1">
      <c r="A8" s="16" t="s">
        <v>0</v>
      </c>
      <c r="B8" s="53" t="s">
        <v>9</v>
      </c>
      <c r="C8" s="53" t="s">
        <v>21</v>
      </c>
      <c r="D8" s="54" t="s">
        <v>1</v>
      </c>
      <c r="E8" s="4" t="s">
        <v>4</v>
      </c>
      <c r="F8" s="4" t="s">
        <v>5</v>
      </c>
      <c r="G8" s="61"/>
      <c r="H8" s="22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spans="1:23" ht="18.600000000000001" customHeight="1" thickBot="1">
      <c r="A9" s="52" t="s">
        <v>146</v>
      </c>
      <c r="B9" s="31" t="s">
        <v>217</v>
      </c>
      <c r="C9" s="32">
        <v>41277</v>
      </c>
      <c r="D9" s="55">
        <v>1</v>
      </c>
      <c r="E9" s="258">
        <v>36</v>
      </c>
      <c r="F9" s="95">
        <f>(E9-D9)</f>
        <v>35</v>
      </c>
      <c r="G9" s="64" t="s">
        <v>26</v>
      </c>
      <c r="J9" s="65"/>
      <c r="K9" s="210" t="s">
        <v>29</v>
      </c>
      <c r="L9" s="210"/>
      <c r="M9" s="210"/>
      <c r="N9" s="210"/>
      <c r="O9" s="210"/>
      <c r="P9" s="210"/>
      <c r="Q9" s="210"/>
      <c r="R9" s="210"/>
      <c r="S9" s="210"/>
      <c r="T9" s="65"/>
      <c r="U9" s="65"/>
      <c r="V9" s="65"/>
      <c r="W9" s="65"/>
    </row>
    <row r="10" spans="1:23" ht="18.600000000000001" customHeight="1" thickBot="1">
      <c r="A10" s="52" t="s">
        <v>144</v>
      </c>
      <c r="B10" s="31" t="s">
        <v>206</v>
      </c>
      <c r="C10" s="32">
        <v>41137</v>
      </c>
      <c r="D10" s="55">
        <v>8</v>
      </c>
      <c r="E10" s="258">
        <v>38</v>
      </c>
      <c r="F10" s="95">
        <f>(E10-D10)</f>
        <v>30</v>
      </c>
      <c r="G10" s="62" t="s">
        <v>27</v>
      </c>
      <c r="J10" s="66" t="s">
        <v>0</v>
      </c>
      <c r="K10" s="66">
        <v>1</v>
      </c>
      <c r="L10" s="66">
        <v>2</v>
      </c>
      <c r="M10" s="66">
        <v>3</v>
      </c>
      <c r="N10" s="66">
        <v>4</v>
      </c>
      <c r="O10" s="66">
        <v>5</v>
      </c>
      <c r="P10" s="66">
        <v>6</v>
      </c>
      <c r="Q10" s="66">
        <v>7</v>
      </c>
      <c r="R10" s="66">
        <v>8</v>
      </c>
      <c r="S10" s="66">
        <v>9</v>
      </c>
      <c r="T10" s="67" t="s">
        <v>28</v>
      </c>
      <c r="U10" s="66" t="s">
        <v>4</v>
      </c>
      <c r="V10" s="66" t="s">
        <v>30</v>
      </c>
      <c r="W10" s="66" t="s">
        <v>31</v>
      </c>
    </row>
    <row r="11" spans="1:23" ht="18.600000000000001" customHeight="1">
      <c r="A11" s="52" t="s">
        <v>145</v>
      </c>
      <c r="B11" s="31" t="s">
        <v>217</v>
      </c>
      <c r="C11" s="32">
        <v>41139</v>
      </c>
      <c r="D11" s="55">
        <v>6</v>
      </c>
      <c r="E11" s="18">
        <v>39</v>
      </c>
      <c r="F11" s="95">
        <f>(E11-D11)</f>
        <v>33</v>
      </c>
      <c r="J11" s="68"/>
      <c r="K11" s="69"/>
      <c r="L11" s="69"/>
      <c r="M11" s="69"/>
      <c r="N11" s="70"/>
      <c r="O11" s="70"/>
      <c r="P11" s="70"/>
      <c r="Q11" s="70"/>
      <c r="R11" s="70"/>
      <c r="S11" s="70"/>
      <c r="T11" s="71"/>
      <c r="U11" s="69">
        <f>T11</f>
        <v>0</v>
      </c>
      <c r="V11" s="70">
        <f>SUM(N11:S11)-D11*0.6</f>
        <v>-3.5999999999999996</v>
      </c>
      <c r="W11" s="69">
        <f>SUM(Q11:S11)-D11*0.3</f>
        <v>-1.7999999999999998</v>
      </c>
    </row>
    <row r="12" spans="1:23" ht="18.600000000000001" customHeight="1">
      <c r="A12" s="52" t="s">
        <v>143</v>
      </c>
      <c r="B12" s="31" t="s">
        <v>207</v>
      </c>
      <c r="C12" s="32">
        <v>41174</v>
      </c>
      <c r="D12" s="55">
        <v>8</v>
      </c>
      <c r="E12" s="18">
        <v>43</v>
      </c>
      <c r="F12" s="95">
        <f>(E12-D12)</f>
        <v>35</v>
      </c>
      <c r="J12" s="68"/>
      <c r="K12" s="69"/>
      <c r="L12" s="69"/>
      <c r="M12" s="69"/>
      <c r="N12" s="70"/>
      <c r="O12" s="70"/>
      <c r="P12" s="70"/>
      <c r="Q12" s="70"/>
      <c r="R12" s="70"/>
      <c r="S12" s="70"/>
      <c r="T12" s="71"/>
      <c r="U12" s="69">
        <f>T12</f>
        <v>0</v>
      </c>
      <c r="V12" s="70">
        <f>SUM(N12:S12)-D12*0.6</f>
        <v>-4.8</v>
      </c>
      <c r="W12" s="69">
        <f>SUM(Q12:S12)-D12*0.3</f>
        <v>-2.4</v>
      </c>
    </row>
    <row r="13" spans="1:23" ht="18.600000000000001" customHeight="1" thickBot="1">
      <c r="A13" s="52" t="s">
        <v>142</v>
      </c>
      <c r="B13" s="31" t="s">
        <v>210</v>
      </c>
      <c r="C13" s="32">
        <v>40952</v>
      </c>
      <c r="D13" s="55">
        <v>4</v>
      </c>
      <c r="E13" s="18">
        <v>43</v>
      </c>
      <c r="F13" s="95">
        <f>(E13-D13)</f>
        <v>39</v>
      </c>
      <c r="J13" s="108"/>
      <c r="K13" s="109"/>
      <c r="L13" s="109"/>
      <c r="M13" s="109"/>
      <c r="N13" s="110"/>
      <c r="O13" s="110"/>
      <c r="P13" s="110"/>
      <c r="Q13" s="110"/>
      <c r="R13" s="110"/>
      <c r="S13" s="110"/>
      <c r="T13" s="111"/>
      <c r="U13" s="109"/>
      <c r="V13" s="110"/>
      <c r="W13" s="109"/>
    </row>
    <row r="14" spans="1:23" ht="18.600000000000001" customHeight="1" thickBot="1">
      <c r="A14" s="52" t="s">
        <v>140</v>
      </c>
      <c r="B14" s="31" t="s">
        <v>213</v>
      </c>
      <c r="C14" s="32">
        <v>41592</v>
      </c>
      <c r="D14" s="55">
        <v>14</v>
      </c>
      <c r="E14" s="18">
        <v>44</v>
      </c>
      <c r="F14" s="259">
        <f>(E14-D14)</f>
        <v>30</v>
      </c>
      <c r="G14" s="62" t="s">
        <v>17</v>
      </c>
      <c r="J14" s="108"/>
      <c r="K14" s="109"/>
      <c r="L14" s="109"/>
      <c r="M14" s="109"/>
      <c r="N14" s="110"/>
      <c r="O14" s="110"/>
      <c r="P14" s="110"/>
      <c r="Q14" s="110"/>
      <c r="R14" s="110"/>
      <c r="S14" s="110"/>
      <c r="T14" s="111"/>
      <c r="U14" s="109"/>
      <c r="V14" s="110"/>
      <c r="W14" s="109"/>
    </row>
    <row r="15" spans="1:23" ht="18.600000000000001" customHeight="1">
      <c r="A15" s="52" t="s">
        <v>141</v>
      </c>
      <c r="B15" s="31" t="s">
        <v>213</v>
      </c>
      <c r="C15" s="32">
        <v>41387</v>
      </c>
      <c r="D15" s="55">
        <v>14</v>
      </c>
      <c r="E15" s="18">
        <v>52</v>
      </c>
      <c r="F15" s="95">
        <f>(E15-D15)</f>
        <v>38</v>
      </c>
      <c r="J15" s="108"/>
      <c r="K15" s="109"/>
      <c r="L15" s="109"/>
      <c r="M15" s="109"/>
      <c r="N15" s="110"/>
      <c r="O15" s="110"/>
      <c r="P15" s="110"/>
      <c r="Q15" s="110"/>
      <c r="R15" s="110"/>
      <c r="S15" s="110"/>
      <c r="T15" s="111"/>
      <c r="U15" s="109"/>
      <c r="V15" s="110"/>
      <c r="W15" s="109"/>
    </row>
    <row r="16" spans="1:23" ht="18.600000000000001" customHeight="1">
      <c r="A16" s="52" t="s">
        <v>131</v>
      </c>
      <c r="B16" s="31" t="s">
        <v>207</v>
      </c>
      <c r="C16" s="32">
        <v>41638</v>
      </c>
      <c r="D16" s="55">
        <v>20</v>
      </c>
      <c r="E16" s="18">
        <v>58</v>
      </c>
      <c r="F16" s="95">
        <f>(E16-D16)</f>
        <v>38</v>
      </c>
      <c r="J16" s="108"/>
      <c r="K16" s="109"/>
      <c r="L16" s="109"/>
      <c r="M16" s="109"/>
      <c r="N16" s="110"/>
      <c r="O16" s="110"/>
      <c r="P16" s="110"/>
      <c r="Q16" s="110"/>
      <c r="R16" s="110"/>
      <c r="S16" s="110"/>
      <c r="T16" s="111"/>
      <c r="U16" s="109"/>
      <c r="V16" s="110"/>
      <c r="W16" s="109"/>
    </row>
    <row r="17" spans="1:23" ht="18.600000000000001" customHeight="1">
      <c r="A17" s="52" t="s">
        <v>126</v>
      </c>
      <c r="B17" s="31" t="s">
        <v>219</v>
      </c>
      <c r="C17" s="32">
        <v>41387</v>
      </c>
      <c r="D17" s="55">
        <v>0</v>
      </c>
      <c r="E17" s="18">
        <v>60</v>
      </c>
      <c r="F17" s="95">
        <f>(E17-D17)</f>
        <v>60</v>
      </c>
      <c r="J17" s="108"/>
      <c r="K17" s="109"/>
      <c r="L17" s="109"/>
      <c r="M17" s="109"/>
      <c r="N17" s="110"/>
      <c r="O17" s="110"/>
      <c r="P17" s="110"/>
      <c r="Q17" s="110"/>
      <c r="R17" s="110"/>
      <c r="S17" s="110"/>
      <c r="T17" s="111"/>
      <c r="U17" s="109"/>
      <c r="V17" s="110"/>
      <c r="W17" s="109"/>
    </row>
    <row r="18" spans="1:23" ht="18.600000000000001" customHeight="1">
      <c r="A18" s="52" t="s">
        <v>129</v>
      </c>
      <c r="B18" s="31" t="s">
        <v>217</v>
      </c>
      <c r="C18" s="32">
        <v>41569</v>
      </c>
      <c r="D18" s="55">
        <v>18</v>
      </c>
      <c r="E18" s="18">
        <v>61</v>
      </c>
      <c r="F18" s="95">
        <f>(E18-D18)</f>
        <v>43</v>
      </c>
      <c r="J18" s="108"/>
      <c r="K18" s="109"/>
      <c r="L18" s="109"/>
      <c r="M18" s="109"/>
      <c r="N18" s="110"/>
      <c r="O18" s="110"/>
      <c r="P18" s="110"/>
      <c r="Q18" s="110"/>
      <c r="R18" s="110"/>
      <c r="S18" s="110"/>
      <c r="T18" s="111"/>
      <c r="U18" s="109"/>
      <c r="V18" s="110"/>
      <c r="W18" s="109"/>
    </row>
    <row r="19" spans="1:23" ht="18.600000000000001" customHeight="1">
      <c r="A19" s="52" t="s">
        <v>135</v>
      </c>
      <c r="B19" s="31" t="s">
        <v>207</v>
      </c>
      <c r="C19" s="32">
        <v>41201</v>
      </c>
      <c r="D19" s="55">
        <v>20</v>
      </c>
      <c r="E19" s="18">
        <v>63</v>
      </c>
      <c r="F19" s="95">
        <f>(E19-D19)</f>
        <v>43</v>
      </c>
      <c r="J19" s="108"/>
      <c r="K19" s="109"/>
      <c r="L19" s="109"/>
      <c r="M19" s="109"/>
      <c r="N19" s="110"/>
      <c r="O19" s="110"/>
      <c r="P19" s="110"/>
      <c r="Q19" s="110"/>
      <c r="R19" s="110"/>
      <c r="S19" s="110"/>
      <c r="T19" s="111"/>
      <c r="U19" s="109"/>
      <c r="V19" s="110"/>
      <c r="W19" s="109"/>
    </row>
    <row r="20" spans="1:23" ht="18.600000000000001" customHeight="1">
      <c r="A20" s="52" t="s">
        <v>134</v>
      </c>
      <c r="B20" s="31" t="s">
        <v>208</v>
      </c>
      <c r="C20" s="32">
        <v>41479</v>
      </c>
      <c r="D20" s="55">
        <v>0</v>
      </c>
      <c r="E20" s="18">
        <v>63</v>
      </c>
      <c r="F20" s="95">
        <f>(E20-D20)</f>
        <v>63</v>
      </c>
      <c r="J20" s="108"/>
      <c r="K20" s="109"/>
      <c r="L20" s="109"/>
      <c r="M20" s="109"/>
      <c r="N20" s="110"/>
      <c r="O20" s="110"/>
      <c r="P20" s="110"/>
      <c r="Q20" s="110"/>
      <c r="R20" s="110"/>
      <c r="S20" s="110"/>
      <c r="T20" s="111"/>
      <c r="U20" s="109"/>
      <c r="V20" s="110"/>
      <c r="W20" s="109"/>
    </row>
    <row r="21" spans="1:23" ht="18.600000000000001" customHeight="1">
      <c r="A21" s="52" t="s">
        <v>127</v>
      </c>
      <c r="B21" s="31" t="s">
        <v>218</v>
      </c>
      <c r="C21" s="32">
        <v>41194</v>
      </c>
      <c r="D21" s="55">
        <v>0</v>
      </c>
      <c r="E21" s="18">
        <v>63</v>
      </c>
      <c r="F21" s="95">
        <f>(E21-D21)</f>
        <v>63</v>
      </c>
      <c r="J21" s="108"/>
      <c r="K21" s="109"/>
      <c r="L21" s="109"/>
      <c r="M21" s="109"/>
      <c r="N21" s="110"/>
      <c r="O21" s="110"/>
      <c r="P21" s="110"/>
      <c r="Q21" s="110"/>
      <c r="R21" s="110"/>
      <c r="S21" s="110"/>
      <c r="T21" s="111"/>
      <c r="U21" s="109"/>
      <c r="V21" s="110"/>
      <c r="W21" s="109"/>
    </row>
    <row r="22" spans="1:23" ht="18.600000000000001" customHeight="1">
      <c r="A22" s="52" t="s">
        <v>139</v>
      </c>
      <c r="B22" s="31" t="s">
        <v>207</v>
      </c>
      <c r="C22" s="32">
        <v>41428</v>
      </c>
      <c r="D22" s="55">
        <v>19</v>
      </c>
      <c r="E22" s="18">
        <v>65</v>
      </c>
      <c r="F22" s="95">
        <f>(E22-D22)</f>
        <v>46</v>
      </c>
      <c r="J22" s="108"/>
      <c r="K22" s="109"/>
      <c r="L22" s="109"/>
      <c r="M22" s="109"/>
      <c r="N22" s="110"/>
      <c r="O22" s="110"/>
      <c r="P22" s="110"/>
      <c r="Q22" s="110"/>
      <c r="R22" s="110"/>
      <c r="S22" s="110"/>
      <c r="T22" s="111"/>
      <c r="U22" s="109"/>
      <c r="V22" s="110"/>
      <c r="W22" s="109"/>
    </row>
    <row r="23" spans="1:23" ht="18.600000000000001" customHeight="1">
      <c r="A23" s="52" t="s">
        <v>133</v>
      </c>
      <c r="B23" s="31" t="s">
        <v>209</v>
      </c>
      <c r="C23" s="32">
        <v>41498</v>
      </c>
      <c r="D23" s="55">
        <v>0</v>
      </c>
      <c r="E23" s="18">
        <v>66</v>
      </c>
      <c r="F23" s="95">
        <f>(E23-D23)</f>
        <v>66</v>
      </c>
      <c r="J23" s="108"/>
      <c r="K23" s="109"/>
      <c r="L23" s="109"/>
      <c r="M23" s="109"/>
      <c r="N23" s="110"/>
      <c r="O23" s="110"/>
      <c r="P23" s="110"/>
      <c r="Q23" s="110"/>
      <c r="R23" s="110"/>
      <c r="S23" s="110"/>
      <c r="T23" s="111"/>
      <c r="U23" s="109"/>
      <c r="V23" s="110"/>
      <c r="W23" s="109"/>
    </row>
    <row r="24" spans="1:23" ht="18.600000000000001" customHeight="1">
      <c r="A24" s="52" t="s">
        <v>132</v>
      </c>
      <c r="B24" s="31" t="s">
        <v>211</v>
      </c>
      <c r="C24" s="32">
        <v>40983</v>
      </c>
      <c r="D24" s="55">
        <v>20</v>
      </c>
      <c r="E24" s="18">
        <v>66</v>
      </c>
      <c r="F24" s="95">
        <f>(E24-D24)</f>
        <v>46</v>
      </c>
    </row>
    <row r="25" spans="1:23" ht="18.600000000000001" customHeight="1">
      <c r="A25" s="52" t="s">
        <v>130</v>
      </c>
      <c r="B25" s="31" t="s">
        <v>211</v>
      </c>
      <c r="C25" s="32">
        <v>40954</v>
      </c>
      <c r="D25" s="55">
        <v>20</v>
      </c>
      <c r="E25" s="18">
        <v>66</v>
      </c>
      <c r="F25" s="95">
        <f>(E25-D25)</f>
        <v>46</v>
      </c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</row>
    <row r="26" spans="1:23" ht="18.600000000000001" customHeight="1">
      <c r="A26" s="52" t="s">
        <v>128</v>
      </c>
      <c r="B26" s="31" t="s">
        <v>207</v>
      </c>
      <c r="C26" s="32">
        <v>41634</v>
      </c>
      <c r="D26" s="55">
        <v>20</v>
      </c>
      <c r="E26" s="18">
        <v>67</v>
      </c>
      <c r="F26" s="95">
        <f>(E26-D26)</f>
        <v>47</v>
      </c>
      <c r="G26" s="72"/>
    </row>
    <row r="27" spans="1:23" ht="18.600000000000001" customHeight="1">
      <c r="A27" s="52" t="s">
        <v>137</v>
      </c>
      <c r="B27" s="31" t="s">
        <v>207</v>
      </c>
      <c r="C27" s="32">
        <v>41036</v>
      </c>
      <c r="D27" s="55">
        <v>20</v>
      </c>
      <c r="E27" s="18">
        <v>69</v>
      </c>
      <c r="F27" s="95">
        <f>(E27-D27)</f>
        <v>49</v>
      </c>
    </row>
    <row r="28" spans="1:23" ht="18.600000000000001" customHeight="1">
      <c r="A28" s="254" t="s">
        <v>138</v>
      </c>
      <c r="B28" s="31" t="s">
        <v>218</v>
      </c>
      <c r="C28" s="32">
        <v>41068</v>
      </c>
      <c r="D28" s="55">
        <v>19</v>
      </c>
      <c r="E28" s="256" t="s">
        <v>10</v>
      </c>
      <c r="F28" s="95" t="s">
        <v>10</v>
      </c>
    </row>
    <row r="29" spans="1:23" ht="18.600000000000001" customHeight="1" thickBot="1">
      <c r="A29" s="272" t="s">
        <v>136</v>
      </c>
      <c r="B29" s="101" t="s">
        <v>207</v>
      </c>
      <c r="C29" s="122">
        <v>41084</v>
      </c>
      <c r="D29" s="261">
        <v>13</v>
      </c>
      <c r="E29" s="120" t="s">
        <v>10</v>
      </c>
      <c r="F29" s="262" t="s">
        <v>10</v>
      </c>
      <c r="G29" s="72"/>
    </row>
    <row r="30" spans="1:23" ht="19.5" thickBot="1">
      <c r="B30" s="1"/>
      <c r="C30" s="1"/>
      <c r="D30" s="1"/>
      <c r="E30" s="1"/>
      <c r="F30" s="1"/>
      <c r="G30" s="1"/>
      <c r="H30" s="1"/>
    </row>
    <row r="31" spans="1:23" ht="20.25" thickBot="1">
      <c r="A31" s="190" t="s">
        <v>38</v>
      </c>
      <c r="B31" s="191"/>
      <c r="C31" s="191"/>
      <c r="D31" s="191"/>
      <c r="E31" s="191"/>
      <c r="F31" s="192"/>
      <c r="J31"/>
    </row>
    <row r="32" spans="1:23" ht="20.25" thickBot="1">
      <c r="A32" s="16" t="s">
        <v>0</v>
      </c>
      <c r="B32" s="53" t="s">
        <v>9</v>
      </c>
      <c r="C32" s="53" t="s">
        <v>21</v>
      </c>
      <c r="D32" s="54" t="s">
        <v>1</v>
      </c>
      <c r="E32" s="4" t="s">
        <v>4</v>
      </c>
      <c r="F32" s="4" t="s">
        <v>5</v>
      </c>
      <c r="J32"/>
    </row>
    <row r="33" spans="1:10" ht="18.600000000000001" customHeight="1" thickBot="1">
      <c r="A33" s="52" t="s">
        <v>156</v>
      </c>
      <c r="B33" s="31" t="s">
        <v>210</v>
      </c>
      <c r="C33" s="32">
        <v>40917</v>
      </c>
      <c r="D33" s="55">
        <v>14</v>
      </c>
      <c r="E33" s="258">
        <v>50</v>
      </c>
      <c r="F33" s="95">
        <f>(E33-D33)</f>
        <v>36</v>
      </c>
      <c r="G33" s="62" t="s">
        <v>26</v>
      </c>
      <c r="J33"/>
    </row>
    <row r="34" spans="1:10" ht="18.600000000000001" customHeight="1" thickBot="1">
      <c r="A34" s="52" t="s">
        <v>151</v>
      </c>
      <c r="B34" s="31" t="s">
        <v>215</v>
      </c>
      <c r="C34" s="32">
        <v>41461</v>
      </c>
      <c r="D34" s="55">
        <v>14</v>
      </c>
      <c r="E34" s="258">
        <v>53</v>
      </c>
      <c r="F34" s="95">
        <f>(E34-D34)</f>
        <v>39</v>
      </c>
      <c r="G34" s="62" t="s">
        <v>27</v>
      </c>
      <c r="J34"/>
    </row>
    <row r="35" spans="1:10" ht="18.600000000000001" customHeight="1" thickBot="1">
      <c r="A35" s="52" t="s">
        <v>152</v>
      </c>
      <c r="B35" s="31" t="s">
        <v>208</v>
      </c>
      <c r="C35" s="32">
        <v>41055</v>
      </c>
      <c r="D35" s="55">
        <v>20</v>
      </c>
      <c r="E35" s="18">
        <v>57</v>
      </c>
      <c r="F35" s="259">
        <f>(E35-D35)</f>
        <v>37</v>
      </c>
      <c r="G35" s="62" t="s">
        <v>17</v>
      </c>
    </row>
    <row r="36" spans="1:10" ht="18.600000000000001" customHeight="1">
      <c r="A36" s="52" t="s">
        <v>153</v>
      </c>
      <c r="B36" s="31" t="s">
        <v>210</v>
      </c>
      <c r="C36" s="32">
        <v>41082</v>
      </c>
      <c r="D36" s="55">
        <v>15</v>
      </c>
      <c r="E36" s="18">
        <v>61</v>
      </c>
      <c r="F36" s="95">
        <f>(E36-D36)</f>
        <v>46</v>
      </c>
      <c r="J36"/>
    </row>
    <row r="37" spans="1:10" ht="18.600000000000001" customHeight="1">
      <c r="A37" s="52" t="s">
        <v>154</v>
      </c>
      <c r="B37" s="31" t="s">
        <v>209</v>
      </c>
      <c r="C37" s="32">
        <v>41129</v>
      </c>
      <c r="D37" s="55">
        <v>19</v>
      </c>
      <c r="E37" s="18">
        <v>62</v>
      </c>
      <c r="F37" s="95">
        <f>(E37-D37)</f>
        <v>43</v>
      </c>
      <c r="J37"/>
    </row>
    <row r="38" spans="1:10" ht="18.600000000000001" customHeight="1">
      <c r="A38" s="52" t="s">
        <v>150</v>
      </c>
      <c r="B38" s="31" t="s">
        <v>208</v>
      </c>
      <c r="C38" s="32">
        <v>41423</v>
      </c>
      <c r="D38" s="55">
        <v>24</v>
      </c>
      <c r="E38" s="18">
        <v>65</v>
      </c>
      <c r="F38" s="95">
        <f>(E38-D38)</f>
        <v>41</v>
      </c>
      <c r="G38" s="1"/>
      <c r="H38" s="1"/>
    </row>
    <row r="39" spans="1:10" ht="18.600000000000001" customHeight="1">
      <c r="A39" s="52" t="s">
        <v>149</v>
      </c>
      <c r="B39" s="31" t="s">
        <v>207</v>
      </c>
      <c r="C39" s="32">
        <v>41369</v>
      </c>
      <c r="D39" s="55">
        <v>24</v>
      </c>
      <c r="E39" s="18">
        <v>65</v>
      </c>
      <c r="F39" s="95">
        <f>(E39-D39)</f>
        <v>41</v>
      </c>
      <c r="G39" s="1"/>
      <c r="H39" s="1"/>
    </row>
    <row r="40" spans="1:10" ht="18.600000000000001" customHeight="1">
      <c r="A40" s="52" t="s">
        <v>147</v>
      </c>
      <c r="B40" s="31" t="s">
        <v>208</v>
      </c>
      <c r="C40" s="32">
        <v>40926</v>
      </c>
      <c r="D40" s="55">
        <v>0</v>
      </c>
      <c r="E40" s="18">
        <v>69</v>
      </c>
      <c r="F40" s="95">
        <f>(E40-D40)</f>
        <v>69</v>
      </c>
    </row>
    <row r="41" spans="1:10" ht="18.600000000000001" customHeight="1">
      <c r="A41" s="254" t="s">
        <v>155</v>
      </c>
      <c r="B41" s="31" t="s">
        <v>210</v>
      </c>
      <c r="C41" s="32">
        <v>41086</v>
      </c>
      <c r="D41" s="55">
        <v>0</v>
      </c>
      <c r="E41" s="256" t="s">
        <v>10</v>
      </c>
      <c r="F41" s="95" t="s">
        <v>10</v>
      </c>
    </row>
    <row r="42" spans="1:10" ht="18.600000000000001" customHeight="1" thickBot="1">
      <c r="A42" s="272" t="s">
        <v>148</v>
      </c>
      <c r="B42" s="101" t="s">
        <v>217</v>
      </c>
      <c r="C42" s="122">
        <v>41592</v>
      </c>
      <c r="D42" s="261">
        <v>0</v>
      </c>
      <c r="E42" s="120" t="s">
        <v>10</v>
      </c>
      <c r="F42" s="262" t="s">
        <v>10</v>
      </c>
    </row>
    <row r="43" spans="1:10">
      <c r="F43" s="1"/>
    </row>
    <row r="44" spans="1:10">
      <c r="F44" s="1"/>
    </row>
    <row r="45" spans="1:10">
      <c r="F45" s="1"/>
    </row>
    <row r="46" spans="1:10">
      <c r="F46" s="1"/>
    </row>
    <row r="47" spans="1:10">
      <c r="F47" s="1"/>
    </row>
    <row r="48" spans="1:10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</sheetData>
  <sortState xmlns:xlrd2="http://schemas.microsoft.com/office/spreadsheetml/2017/richdata2" ref="A33:F42">
    <sortCondition ref="E33:E42"/>
  </sortState>
  <mergeCells count="9">
    <mergeCell ref="K9:S9"/>
    <mergeCell ref="A31:F31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7"/>
  <sheetViews>
    <sheetView zoomScale="70" workbookViewId="0">
      <selection sqref="A1:F1"/>
    </sheetView>
  </sheetViews>
  <sheetFormatPr baseColWidth="10" defaultRowHeight="18.75"/>
  <cols>
    <col min="1" max="1" width="38.4257812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8" ht="30.75">
      <c r="A1" s="197" t="str">
        <f>JUV!A1</f>
        <v>LINKS</v>
      </c>
      <c r="B1" s="197"/>
      <c r="C1" s="197"/>
      <c r="D1" s="197"/>
      <c r="E1" s="197"/>
      <c r="F1" s="197"/>
    </row>
    <row r="2" spans="1:8" ht="23.25">
      <c r="A2" s="202" t="str">
        <f>JUV!A2</f>
        <v>PINAMAR S.A.</v>
      </c>
      <c r="B2" s="202"/>
      <c r="C2" s="202"/>
      <c r="D2" s="202"/>
      <c r="E2" s="202"/>
      <c r="F2" s="202"/>
    </row>
    <row r="3" spans="1:8" ht="19.5">
      <c r="A3" s="198" t="s">
        <v>7</v>
      </c>
      <c r="B3" s="198"/>
      <c r="C3" s="198"/>
      <c r="D3" s="198"/>
      <c r="E3" s="198"/>
      <c r="F3" s="198"/>
    </row>
    <row r="4" spans="1:8" ht="26.25">
      <c r="A4" s="199" t="str">
        <f>ALBATROS!A4</f>
        <v>5° FECHA DEL RANKING</v>
      </c>
      <c r="B4" s="199"/>
      <c r="C4" s="199"/>
      <c r="D4" s="199"/>
      <c r="E4" s="199"/>
      <c r="F4" s="199"/>
    </row>
    <row r="5" spans="1:8" ht="19.5">
      <c r="A5" s="200" t="s">
        <v>14</v>
      </c>
      <c r="B5" s="200"/>
      <c r="C5" s="200"/>
      <c r="D5" s="200"/>
      <c r="E5" s="200"/>
      <c r="F5" s="200"/>
    </row>
    <row r="6" spans="1:8" ht="19.5">
      <c r="A6" s="193" t="str">
        <f>JUV!A6</f>
        <v>DOMINGO 16 DE ABRIL DE 2023</v>
      </c>
      <c r="B6" s="193"/>
      <c r="C6" s="193"/>
      <c r="D6" s="193"/>
      <c r="E6" s="193"/>
      <c r="F6" s="193"/>
    </row>
    <row r="7" spans="1:8" ht="20.25" thickBot="1">
      <c r="A7" s="7"/>
      <c r="B7" s="7"/>
      <c r="C7" s="7"/>
      <c r="D7" s="7"/>
      <c r="E7" s="7"/>
      <c r="F7" s="7"/>
    </row>
    <row r="8" spans="1:8" ht="20.25" thickBot="1">
      <c r="A8" s="207" t="s">
        <v>40</v>
      </c>
      <c r="B8" s="208"/>
      <c r="C8" s="208"/>
      <c r="D8" s="208"/>
      <c r="E8" s="208"/>
      <c r="F8" s="209"/>
      <c r="G8" s="74"/>
    </row>
    <row r="9" spans="1:8" s="49" customFormat="1" ht="20.25" thickBot="1">
      <c r="A9" s="75" t="s">
        <v>0</v>
      </c>
      <c r="B9" s="76" t="s">
        <v>9</v>
      </c>
      <c r="C9" s="76" t="s">
        <v>21</v>
      </c>
      <c r="D9" s="77" t="s">
        <v>1</v>
      </c>
      <c r="E9" s="78" t="s">
        <v>4</v>
      </c>
      <c r="F9" s="78" t="s">
        <v>5</v>
      </c>
      <c r="G9" s="79"/>
    </row>
    <row r="10" spans="1:8" ht="20.25" thickBot="1">
      <c r="A10" s="52" t="s">
        <v>159</v>
      </c>
      <c r="B10" s="31" t="s">
        <v>210</v>
      </c>
      <c r="C10" s="32">
        <v>41730</v>
      </c>
      <c r="D10" s="55">
        <v>3</v>
      </c>
      <c r="E10" s="257">
        <v>38</v>
      </c>
      <c r="F10" s="95">
        <f>(E10-D10)</f>
        <v>35</v>
      </c>
      <c r="G10" s="64" t="s">
        <v>26</v>
      </c>
      <c r="H10" s="22"/>
    </row>
    <row r="11" spans="1:8" ht="20.25" thickBot="1">
      <c r="A11" s="52" t="s">
        <v>158</v>
      </c>
      <c r="B11" s="31" t="s">
        <v>216</v>
      </c>
      <c r="C11" s="32">
        <v>42587</v>
      </c>
      <c r="D11" s="55">
        <v>7</v>
      </c>
      <c r="E11" s="257">
        <v>40</v>
      </c>
      <c r="F11" s="95">
        <f>(E11-D11)</f>
        <v>33</v>
      </c>
      <c r="G11" s="64" t="s">
        <v>17</v>
      </c>
      <c r="H11" s="22"/>
    </row>
    <row r="12" spans="1:8" ht="20.25" thickBot="1">
      <c r="A12" s="52" t="s">
        <v>160</v>
      </c>
      <c r="B12" s="31" t="s">
        <v>213</v>
      </c>
      <c r="C12" s="32">
        <v>41775</v>
      </c>
      <c r="D12" s="55">
        <v>9</v>
      </c>
      <c r="E12" s="18">
        <v>46</v>
      </c>
      <c r="F12" s="95">
        <f>(E12-D12)</f>
        <v>37</v>
      </c>
      <c r="G12" s="62" t="s">
        <v>17</v>
      </c>
      <c r="H12" s="22"/>
    </row>
    <row r="13" spans="1:8" ht="19.5">
      <c r="A13" s="52" t="s">
        <v>161</v>
      </c>
      <c r="B13" s="31" t="s">
        <v>207</v>
      </c>
      <c r="C13" s="32">
        <v>42256</v>
      </c>
      <c r="D13" s="55">
        <v>0</v>
      </c>
      <c r="E13" s="18">
        <v>48</v>
      </c>
      <c r="F13" s="95">
        <f>(E13-D13)</f>
        <v>48</v>
      </c>
      <c r="G13" s="60"/>
      <c r="H13" s="22"/>
    </row>
    <row r="14" spans="1:8" ht="19.5">
      <c r="A14" s="52" t="s">
        <v>165</v>
      </c>
      <c r="B14" s="31" t="s">
        <v>210</v>
      </c>
      <c r="C14" s="32">
        <v>42121</v>
      </c>
      <c r="D14" s="55">
        <v>0</v>
      </c>
      <c r="E14" s="18">
        <v>48</v>
      </c>
      <c r="F14" s="95">
        <f>(E14-D14)</f>
        <v>48</v>
      </c>
      <c r="G14" s="22"/>
      <c r="H14" s="22"/>
    </row>
    <row r="15" spans="1:8" ht="19.5">
      <c r="A15" s="52" t="s">
        <v>168</v>
      </c>
      <c r="B15" s="31" t="s">
        <v>210</v>
      </c>
      <c r="C15" s="32">
        <v>41954</v>
      </c>
      <c r="D15" s="55">
        <v>0</v>
      </c>
      <c r="E15" s="18">
        <v>48</v>
      </c>
      <c r="F15" s="95">
        <f>(E15-D15)</f>
        <v>48</v>
      </c>
      <c r="H15" s="22"/>
    </row>
    <row r="16" spans="1:8" ht="19.5">
      <c r="A16" s="52" t="s">
        <v>163</v>
      </c>
      <c r="B16" s="31" t="s">
        <v>209</v>
      </c>
      <c r="C16" s="32">
        <v>41881</v>
      </c>
      <c r="D16" s="55">
        <v>4</v>
      </c>
      <c r="E16" s="18">
        <v>50</v>
      </c>
      <c r="F16" s="95">
        <f>(E16-D16)</f>
        <v>46</v>
      </c>
      <c r="G16" s="60"/>
      <c r="H16" s="22"/>
    </row>
    <row r="17" spans="1:8" ht="19.5">
      <c r="A17" s="273" t="s">
        <v>229</v>
      </c>
      <c r="B17" s="31" t="s">
        <v>207</v>
      </c>
      <c r="C17" s="32">
        <v>41808</v>
      </c>
      <c r="D17" s="55">
        <v>14</v>
      </c>
      <c r="E17" s="18">
        <v>51</v>
      </c>
      <c r="F17" s="95">
        <f>(E17-D17)</f>
        <v>37</v>
      </c>
      <c r="G17" s="60"/>
      <c r="H17" s="22"/>
    </row>
    <row r="18" spans="1:8" ht="19.5">
      <c r="A18" s="52" t="s">
        <v>171</v>
      </c>
      <c r="B18" s="31" t="s">
        <v>220</v>
      </c>
      <c r="C18" s="32">
        <v>42127</v>
      </c>
      <c r="D18" s="55">
        <v>0</v>
      </c>
      <c r="E18" s="18">
        <v>51</v>
      </c>
      <c r="F18" s="95">
        <f>(E18-D18)</f>
        <v>51</v>
      </c>
    </row>
    <row r="19" spans="1:8" ht="19.5">
      <c r="A19" s="52" t="s">
        <v>164</v>
      </c>
      <c r="B19" s="31" t="s">
        <v>207</v>
      </c>
      <c r="C19" s="32">
        <v>42060</v>
      </c>
      <c r="D19" s="55">
        <v>19</v>
      </c>
      <c r="E19" s="18">
        <v>60</v>
      </c>
      <c r="F19" s="95">
        <f>(E19-D19)</f>
        <v>41</v>
      </c>
    </row>
    <row r="20" spans="1:8" ht="19.5">
      <c r="A20" s="52" t="s">
        <v>169</v>
      </c>
      <c r="B20" s="31" t="s">
        <v>210</v>
      </c>
      <c r="C20" s="32">
        <v>42667</v>
      </c>
      <c r="D20" s="55">
        <v>0</v>
      </c>
      <c r="E20" s="18">
        <v>62</v>
      </c>
      <c r="F20" s="95">
        <f>(E20-D20)</f>
        <v>62</v>
      </c>
    </row>
    <row r="21" spans="1:8" ht="19.5">
      <c r="A21" s="52" t="s">
        <v>167</v>
      </c>
      <c r="B21" s="31" t="s">
        <v>215</v>
      </c>
      <c r="C21" s="32">
        <v>42216</v>
      </c>
      <c r="D21" s="55">
        <v>0</v>
      </c>
      <c r="E21" s="18">
        <v>65</v>
      </c>
      <c r="F21" s="95">
        <f>(E21-D21)</f>
        <v>65</v>
      </c>
    </row>
    <row r="22" spans="1:8" ht="20.25" thickBot="1">
      <c r="A22" s="260" t="s">
        <v>162</v>
      </c>
      <c r="B22" s="101" t="s">
        <v>208</v>
      </c>
      <c r="C22" s="122">
        <v>42271</v>
      </c>
      <c r="D22" s="261">
        <v>0</v>
      </c>
      <c r="E22" s="117">
        <v>66</v>
      </c>
      <c r="F22" s="262">
        <f>(E22-D22)</f>
        <v>66</v>
      </c>
    </row>
    <row r="23" spans="1:8">
      <c r="B23" s="1"/>
      <c r="C23" s="1"/>
      <c r="D23" s="1"/>
      <c r="E23" s="1"/>
      <c r="F23" s="1"/>
    </row>
    <row r="24" spans="1:8" ht="19.5" thickBot="1">
      <c r="B24" s="1"/>
      <c r="C24" s="1"/>
      <c r="D24" s="1"/>
      <c r="E24" s="1"/>
      <c r="F24" s="1"/>
    </row>
    <row r="25" spans="1:8" ht="20.25" thickBot="1">
      <c r="A25" s="215" t="s">
        <v>39</v>
      </c>
      <c r="B25" s="216"/>
      <c r="C25" s="216"/>
      <c r="D25" s="216"/>
      <c r="E25" s="216"/>
      <c r="F25" s="217"/>
      <c r="G25" s="74"/>
    </row>
    <row r="26" spans="1:8" ht="20.25" thickBot="1">
      <c r="A26" s="75" t="s">
        <v>0</v>
      </c>
      <c r="B26" s="76" t="s">
        <v>9</v>
      </c>
      <c r="C26" s="76" t="s">
        <v>21</v>
      </c>
      <c r="D26" s="77" t="s">
        <v>1</v>
      </c>
      <c r="E26" s="78" t="s">
        <v>4</v>
      </c>
      <c r="F26" s="78" t="s">
        <v>5</v>
      </c>
      <c r="G26" s="74"/>
    </row>
    <row r="27" spans="1:8" ht="20.25" thickBot="1">
      <c r="A27" s="52" t="s">
        <v>170</v>
      </c>
      <c r="B27" s="31" t="s">
        <v>208</v>
      </c>
      <c r="C27" s="32">
        <v>41712</v>
      </c>
      <c r="D27" s="55">
        <v>0</v>
      </c>
      <c r="E27" s="18">
        <v>64</v>
      </c>
      <c r="F27" s="95">
        <f t="shared" ref="F27" si="0">(E27-D27)</f>
        <v>64</v>
      </c>
      <c r="G27" s="80" t="s">
        <v>26</v>
      </c>
    </row>
  </sheetData>
  <sortState xmlns:xlrd2="http://schemas.microsoft.com/office/spreadsheetml/2017/richdata2" ref="A10:F22">
    <sortCondition ref="E10:E22"/>
  </sortState>
  <mergeCells count="8">
    <mergeCell ref="A6:F6"/>
    <mergeCell ref="A8:F8"/>
    <mergeCell ref="A25:F25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8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2"/>
    <col min="9" max="16384" width="11.42578125" style="1"/>
  </cols>
  <sheetData>
    <row r="1" spans="1:16" ht="30.75">
      <c r="A1" s="197" t="str">
        <f>JUV!A1</f>
        <v>LINKS</v>
      </c>
      <c r="B1" s="197"/>
      <c r="C1" s="197"/>
      <c r="D1" s="197"/>
      <c r="E1" s="197"/>
      <c r="F1" s="197"/>
    </row>
    <row r="2" spans="1:16" ht="23.25">
      <c r="A2" s="202" t="str">
        <f>JUV!A2</f>
        <v>PINAMAR S.A.</v>
      </c>
      <c r="B2" s="202"/>
      <c r="C2" s="202"/>
      <c r="D2" s="202"/>
      <c r="E2" s="202"/>
      <c r="F2" s="202"/>
    </row>
    <row r="3" spans="1:16" ht="19.5">
      <c r="A3" s="198" t="s">
        <v>7</v>
      </c>
      <c r="B3" s="198"/>
      <c r="C3" s="198"/>
      <c r="D3" s="198"/>
      <c r="E3" s="198"/>
      <c r="F3" s="198"/>
    </row>
    <row r="4" spans="1:16" ht="26.25">
      <c r="A4" s="199" t="str">
        <f>ALBATROS!A4</f>
        <v>5° FECHA DEL RANKING</v>
      </c>
      <c r="B4" s="199"/>
      <c r="C4" s="199"/>
      <c r="D4" s="199"/>
      <c r="E4" s="199"/>
      <c r="F4" s="199"/>
    </row>
    <row r="5" spans="1:16" ht="19.5">
      <c r="A5" s="200" t="s">
        <v>14</v>
      </c>
      <c r="B5" s="200"/>
      <c r="C5" s="200"/>
      <c r="D5" s="200"/>
      <c r="E5" s="200"/>
      <c r="F5" s="200"/>
    </row>
    <row r="6" spans="1:16" ht="19.5">
      <c r="A6" s="193" t="str">
        <f>JUV!A6</f>
        <v>DOMINGO 16 DE ABRIL DE 2023</v>
      </c>
      <c r="B6" s="193"/>
      <c r="C6" s="193"/>
      <c r="D6" s="193"/>
      <c r="E6" s="193"/>
      <c r="F6" s="193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12" t="s">
        <v>25</v>
      </c>
      <c r="B8" s="213"/>
      <c r="C8" s="213"/>
      <c r="D8" s="213"/>
      <c r="E8" s="213"/>
      <c r="F8" s="214"/>
    </row>
    <row r="9" spans="1:16" s="49" customFormat="1" ht="20.25" thickBot="1">
      <c r="A9" s="16" t="s">
        <v>0</v>
      </c>
      <c r="B9" s="53" t="s">
        <v>9</v>
      </c>
      <c r="C9" s="53" t="s">
        <v>21</v>
      </c>
      <c r="D9" s="54" t="s">
        <v>1</v>
      </c>
      <c r="E9" s="4" t="s">
        <v>4</v>
      </c>
      <c r="F9" s="4" t="s">
        <v>5</v>
      </c>
      <c r="H9" s="22"/>
      <c r="K9" s="1"/>
      <c r="L9" s="1"/>
      <c r="M9" s="1"/>
      <c r="N9" s="1"/>
      <c r="O9" s="1"/>
      <c r="P9" s="1"/>
    </row>
    <row r="10" spans="1:16" ht="20.25" thickBot="1">
      <c r="A10" s="52" t="s">
        <v>191</v>
      </c>
      <c r="B10" s="31" t="s">
        <v>208</v>
      </c>
      <c r="C10" s="32">
        <v>39100</v>
      </c>
      <c r="D10" s="55">
        <v>0</v>
      </c>
      <c r="E10" s="258">
        <v>63</v>
      </c>
      <c r="F10" s="95">
        <f>(E10-D10)</f>
        <v>63</v>
      </c>
      <c r="G10" s="62" t="s">
        <v>26</v>
      </c>
      <c r="J10" s="49"/>
      <c r="K10" s="49"/>
      <c r="L10" s="49"/>
      <c r="M10" s="49"/>
    </row>
    <row r="11" spans="1:16" ht="20.25" thickBot="1">
      <c r="A11" s="52" t="s">
        <v>190</v>
      </c>
      <c r="B11" s="31" t="s">
        <v>216</v>
      </c>
      <c r="C11" s="32">
        <v>40095</v>
      </c>
      <c r="D11" s="55">
        <v>0</v>
      </c>
      <c r="E11" s="18">
        <v>66</v>
      </c>
      <c r="F11" s="259">
        <f>(E11-D11)</f>
        <v>66</v>
      </c>
      <c r="G11" s="62" t="s">
        <v>17</v>
      </c>
      <c r="J11" s="49"/>
      <c r="K11" s="49"/>
      <c r="L11" s="49"/>
      <c r="M11" s="49"/>
      <c r="N11" s="49"/>
      <c r="O11" s="49"/>
    </row>
    <row r="12" spans="1:16" ht="19.5">
      <c r="A12" s="52" t="s">
        <v>192</v>
      </c>
      <c r="B12" s="31" t="s">
        <v>216</v>
      </c>
      <c r="C12" s="32">
        <v>39943</v>
      </c>
      <c r="D12" s="55">
        <v>0</v>
      </c>
      <c r="E12" s="18">
        <v>69</v>
      </c>
      <c r="F12" s="95">
        <f>(E12-D12)</f>
        <v>69</v>
      </c>
    </row>
    <row r="13" spans="1:16" ht="20.25" thickBot="1">
      <c r="A13" s="260" t="s">
        <v>193</v>
      </c>
      <c r="B13" s="101" t="s">
        <v>209</v>
      </c>
      <c r="C13" s="122">
        <v>38889</v>
      </c>
      <c r="D13" s="261">
        <v>0</v>
      </c>
      <c r="E13" s="117">
        <v>77</v>
      </c>
      <c r="F13" s="262">
        <f>(E13-D13)</f>
        <v>77</v>
      </c>
    </row>
    <row r="14" spans="1:16">
      <c r="A14" s="22"/>
      <c r="B14" s="22"/>
      <c r="C14" s="22"/>
      <c r="D14" s="22"/>
      <c r="E14" s="22"/>
      <c r="F14" s="22"/>
      <c r="G14" s="22"/>
    </row>
    <row r="15" spans="1:16">
      <c r="F15" s="1"/>
    </row>
    <row r="16" spans="1:1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  <row r="32" spans="6:6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</sheetData>
  <sortState xmlns:xlrd2="http://schemas.microsoft.com/office/spreadsheetml/2017/richdata2" ref="A10:F13">
    <sortCondition ref="E10:E13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6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.75">
      <c r="A1" s="197" t="str">
        <f>PROMOCIONALES!A1</f>
        <v>LINKS</v>
      </c>
      <c r="B1" s="197"/>
      <c r="C1" s="197"/>
    </row>
    <row r="2" spans="1:4" ht="23.25">
      <c r="A2" s="202" t="str">
        <f>JUV!A2</f>
        <v>PINAMAR S.A.</v>
      </c>
      <c r="B2" s="202"/>
      <c r="C2" s="202"/>
    </row>
    <row r="3" spans="1:4">
      <c r="A3" s="218" t="s">
        <v>7</v>
      </c>
      <c r="B3" s="218"/>
      <c r="C3" s="218"/>
    </row>
    <row r="4" spans="1:4" ht="26.25">
      <c r="A4" s="199" t="str">
        <f>PROMOCIONALES!A4</f>
        <v>5° FECHA DEL RANKING</v>
      </c>
      <c r="B4" s="199"/>
      <c r="C4" s="199"/>
    </row>
    <row r="5" spans="1:4" ht="19.5">
      <c r="A5" s="200" t="s">
        <v>19</v>
      </c>
      <c r="B5" s="200"/>
      <c r="C5" s="200"/>
    </row>
    <row r="6" spans="1:4" ht="19.5">
      <c r="A6" s="193" t="str">
        <f>JUV!A6</f>
        <v>DOMINGO 16 DE ABRIL DE 2023</v>
      </c>
      <c r="B6" s="193"/>
      <c r="C6" s="193"/>
    </row>
    <row r="7" spans="1:4" ht="20.25" thickBot="1">
      <c r="A7" s="6"/>
      <c r="B7" s="6"/>
      <c r="C7" s="6"/>
    </row>
    <row r="8" spans="1:4" ht="20.25" thickBot="1">
      <c r="A8" s="212" t="s">
        <v>13</v>
      </c>
      <c r="B8" s="213"/>
      <c r="C8" s="214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6"/>
    </row>
    <row r="10" spans="1:4" ht="20.25" thickBot="1">
      <c r="A10" s="33" t="s">
        <v>222</v>
      </c>
      <c r="B10" s="84" t="s">
        <v>214</v>
      </c>
      <c r="C10" s="85">
        <v>25</v>
      </c>
      <c r="D10" s="21" t="s">
        <v>20</v>
      </c>
    </row>
    <row r="11" spans="1:4" ht="20.25" thickBot="1">
      <c r="A11" s="33" t="s">
        <v>177</v>
      </c>
      <c r="B11" s="84" t="s">
        <v>216</v>
      </c>
      <c r="C11" s="85">
        <v>27</v>
      </c>
      <c r="D11" s="21" t="s">
        <v>20</v>
      </c>
    </row>
    <row r="12" spans="1:4" ht="20.25" thickBot="1">
      <c r="A12" s="33" t="s">
        <v>176</v>
      </c>
      <c r="B12" s="84" t="s">
        <v>220</v>
      </c>
      <c r="C12" s="85">
        <v>30</v>
      </c>
      <c r="D12" s="21" t="s">
        <v>20</v>
      </c>
    </row>
    <row r="13" spans="1:4" ht="20.25" thickBot="1">
      <c r="A13" s="33" t="s">
        <v>178</v>
      </c>
      <c r="B13" s="84" t="s">
        <v>213</v>
      </c>
      <c r="C13" s="85">
        <v>32</v>
      </c>
      <c r="D13" s="21" t="s">
        <v>20</v>
      </c>
    </row>
    <row r="14" spans="1:4" ht="20.25" thickBot="1">
      <c r="A14" s="33" t="s">
        <v>183</v>
      </c>
      <c r="B14" s="84" t="s">
        <v>208</v>
      </c>
      <c r="C14" s="85">
        <v>33</v>
      </c>
      <c r="D14" s="21" t="s">
        <v>20</v>
      </c>
    </row>
    <row r="15" spans="1:4" ht="20.25" thickBot="1">
      <c r="A15" s="33" t="s">
        <v>174</v>
      </c>
      <c r="B15" s="84" t="s">
        <v>207</v>
      </c>
      <c r="C15" s="85">
        <v>35</v>
      </c>
      <c r="D15" s="21" t="s">
        <v>20</v>
      </c>
    </row>
    <row r="16" spans="1:4" ht="20.25" thickBot="1">
      <c r="A16" s="33" t="s">
        <v>180</v>
      </c>
      <c r="B16" s="84" t="s">
        <v>211</v>
      </c>
      <c r="C16" s="85">
        <v>36</v>
      </c>
      <c r="D16" s="21" t="s">
        <v>20</v>
      </c>
    </row>
    <row r="17" spans="1:4" ht="20.25" thickBot="1">
      <c r="A17" s="33" t="s">
        <v>184</v>
      </c>
      <c r="B17" s="84" t="s">
        <v>219</v>
      </c>
      <c r="C17" s="85">
        <v>37</v>
      </c>
      <c r="D17" s="21" t="s">
        <v>20</v>
      </c>
    </row>
    <row r="18" spans="1:4" ht="20.25" thickBot="1">
      <c r="A18" s="33" t="s">
        <v>223</v>
      </c>
      <c r="B18" s="84" t="s">
        <v>214</v>
      </c>
      <c r="C18" s="85">
        <v>37</v>
      </c>
      <c r="D18" s="21" t="s">
        <v>20</v>
      </c>
    </row>
    <row r="19" spans="1:4" ht="20.25" thickBot="1">
      <c r="A19" s="33" t="s">
        <v>181</v>
      </c>
      <c r="B19" s="84" t="s">
        <v>210</v>
      </c>
      <c r="C19" s="85">
        <v>38</v>
      </c>
      <c r="D19" s="21" t="s">
        <v>20</v>
      </c>
    </row>
    <row r="20" spans="1:4" ht="20.25" thickBot="1">
      <c r="A20" s="33" t="s">
        <v>186</v>
      </c>
      <c r="B20" s="84" t="s">
        <v>213</v>
      </c>
      <c r="C20" s="85">
        <v>38</v>
      </c>
      <c r="D20" s="21" t="s">
        <v>20</v>
      </c>
    </row>
    <row r="21" spans="1:4" ht="20.25" thickBot="1">
      <c r="A21" s="33" t="s">
        <v>175</v>
      </c>
      <c r="B21" s="84" t="s">
        <v>208</v>
      </c>
      <c r="C21" s="85">
        <v>39</v>
      </c>
      <c r="D21" s="21" t="s">
        <v>20</v>
      </c>
    </row>
    <row r="22" spans="1:4" ht="20.25" thickBot="1">
      <c r="A22" s="33" t="s">
        <v>173</v>
      </c>
      <c r="B22" s="84" t="s">
        <v>210</v>
      </c>
      <c r="C22" s="85">
        <v>46</v>
      </c>
      <c r="D22" s="21" t="s">
        <v>20</v>
      </c>
    </row>
    <row r="23" spans="1:4" ht="20.25" thickBot="1">
      <c r="A23" s="270" t="s">
        <v>187</v>
      </c>
      <c r="B23" s="84" t="s">
        <v>209</v>
      </c>
      <c r="C23" s="271" t="s">
        <v>10</v>
      </c>
      <c r="D23" s="21" t="s">
        <v>20</v>
      </c>
    </row>
    <row r="24" spans="1:4" ht="20.25" thickBot="1">
      <c r="A24" s="270" t="s">
        <v>179</v>
      </c>
      <c r="B24" s="84" t="s">
        <v>208</v>
      </c>
      <c r="C24" s="271" t="s">
        <v>10</v>
      </c>
      <c r="D24" s="21" t="s">
        <v>20</v>
      </c>
    </row>
    <row r="25" spans="1:4" ht="20.25" thickBot="1">
      <c r="A25" s="270" t="s">
        <v>182</v>
      </c>
      <c r="B25" s="84" t="s">
        <v>208</v>
      </c>
      <c r="C25" s="271" t="s">
        <v>10</v>
      </c>
      <c r="D25" s="21" t="s">
        <v>20</v>
      </c>
    </row>
    <row r="26" spans="1:4" ht="20.25" thickBot="1">
      <c r="A26" s="270" t="s">
        <v>185</v>
      </c>
      <c r="B26" s="84" t="s">
        <v>208</v>
      </c>
      <c r="C26" s="271" t="s">
        <v>10</v>
      </c>
      <c r="D26" s="21" t="s">
        <v>20</v>
      </c>
    </row>
  </sheetData>
  <sortState xmlns:xlrd2="http://schemas.microsoft.com/office/spreadsheetml/2017/richdata2" ref="A10:C26">
    <sortCondition ref="C10:C26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2023-04-16T20:42:11Z</cp:lastPrinted>
  <dcterms:created xsi:type="dcterms:W3CDTF">2000-04-30T13:23:02Z</dcterms:created>
  <dcterms:modified xsi:type="dcterms:W3CDTF">2023-04-16T20:52:17Z</dcterms:modified>
</cp:coreProperties>
</file>